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2" windowHeight="1272" tabRatio="552" activeTab="0"/>
  </bookViews>
  <sheets>
    <sheet name="Лист1" sheetId="1" r:id="rId1"/>
    <sheet name="Лист 2" sheetId="2" r:id="rId2"/>
    <sheet name="Лист 3" sheetId="3" r:id="rId3"/>
    <sheet name="Лист4" sheetId="4" r:id="rId4"/>
  </sheets>
  <definedNames>
    <definedName name="Z_5C89ED7E_5D96_45E2_946D_6A2F25B1E312_.wvu.Cols" localSheetId="0" hidden="1">'Лист1'!#REF!</definedName>
    <definedName name="Z_5C89ED7E_5D96_45E2_946D_6A2F25B1E312_.wvu.PrintTitles" localSheetId="0" hidden="1">'Лист1'!$15:$15</definedName>
    <definedName name="Z_5C89ED7E_5D96_45E2_946D_6A2F25B1E312_.wvu.Rows" localSheetId="0" hidden="1">'Лист1'!#REF!</definedName>
    <definedName name="Z_D6836501_78FB_11D9_B54C_F053F620D426_.wvu.Cols" localSheetId="0" hidden="1">'Лист1'!#REF!</definedName>
    <definedName name="Z_D6836501_78FB_11D9_B54C_F053F620D426_.wvu.PrintTitles" localSheetId="0" hidden="1">'Лист1'!$15:$15</definedName>
    <definedName name="Z_D6836501_78FB_11D9_B54C_F053F620D426_.wvu.Rows" localSheetId="0" hidden="1">'Лист1'!#REF!</definedName>
    <definedName name="_xlnm.Print_Titles" localSheetId="0">'Лист1'!$15:$15</definedName>
    <definedName name="_xlnm.Print_Area" localSheetId="1">'Лист 2'!#REF!</definedName>
    <definedName name="_xlnm.Print_Area" localSheetId="0">'Лист1'!$A$1:$U$932</definedName>
  </definedNames>
  <calcPr fullCalcOnLoad="1"/>
</workbook>
</file>

<file path=xl/sharedStrings.xml><?xml version="1.0" encoding="utf-8"?>
<sst xmlns="http://schemas.openxmlformats.org/spreadsheetml/2006/main" count="941" uniqueCount="371">
  <si>
    <t>ЗАТВЕРДЖУЮ</t>
  </si>
  <si>
    <t>(посада)</t>
  </si>
  <si>
    <t>(підпис керівника)                       (ініціали, прізвище)</t>
  </si>
  <si>
    <t xml:space="preserve">(число, місяць, рік) </t>
  </si>
  <si>
    <t>Назва структурного підрозділу та посади</t>
  </si>
  <si>
    <t xml:space="preserve">Загальний фонд </t>
  </si>
  <si>
    <t>АУП, за умовами оплати праці віднесений до НПП</t>
  </si>
  <si>
    <t>Ректор</t>
  </si>
  <si>
    <t>Інші науково-педагогічні працівники</t>
  </si>
  <si>
    <t>Інші категорії працівників</t>
  </si>
  <si>
    <t>Провідний інженер</t>
  </si>
  <si>
    <t>Інженер 1 кат.</t>
  </si>
  <si>
    <t>Інженер</t>
  </si>
  <si>
    <t>Лаборант</t>
  </si>
  <si>
    <t>Технік 1 кат.</t>
  </si>
  <si>
    <t>Технік</t>
  </si>
  <si>
    <t>Навчальний майстер</t>
  </si>
  <si>
    <t>Директор</t>
  </si>
  <si>
    <t>Начальник відділу</t>
  </si>
  <si>
    <t xml:space="preserve">Інженер </t>
  </si>
  <si>
    <t xml:space="preserve">Технік </t>
  </si>
  <si>
    <t>Помічник ректора</t>
  </si>
  <si>
    <t>Помічник проректора</t>
  </si>
  <si>
    <t>Юридичний відділ</t>
  </si>
  <si>
    <t>Заступник начальника</t>
  </si>
  <si>
    <t>Інспектор</t>
  </si>
  <si>
    <t>Диспетчер</t>
  </si>
  <si>
    <t>Методист 1 кат.</t>
  </si>
  <si>
    <t>Методист</t>
  </si>
  <si>
    <t>Відділ кадрів</t>
  </si>
  <si>
    <t>Ст. інспектор</t>
  </si>
  <si>
    <t>Режимно-секретний відділ</t>
  </si>
  <si>
    <t>Військово-мобілізаційний відділ</t>
  </si>
  <si>
    <t>Відділ діловодства та контролю за виконанням документів</t>
  </si>
  <si>
    <t>Бухгалтерія</t>
  </si>
  <si>
    <t>Провідний бухгалтер</t>
  </si>
  <si>
    <t>Ст. касир</t>
  </si>
  <si>
    <t>Касир</t>
  </si>
  <si>
    <t>Палітурник</t>
  </si>
  <si>
    <t>Планово-фінансовий відділ</t>
  </si>
  <si>
    <t>Провідний економіст</t>
  </si>
  <si>
    <t>Відділ постачання</t>
  </si>
  <si>
    <t>Товарознавець</t>
  </si>
  <si>
    <t>Вантажник</t>
  </si>
  <si>
    <t>Головний інженер</t>
  </si>
  <si>
    <t>Головний енергетик</t>
  </si>
  <si>
    <t>Головний механік</t>
  </si>
  <si>
    <t>Господарчий відділ</t>
  </si>
  <si>
    <t>Комендант</t>
  </si>
  <si>
    <t xml:space="preserve">Відділ охорони праці </t>
  </si>
  <si>
    <t>Служба радіаційної безпеки</t>
  </si>
  <si>
    <t>Начальник служби</t>
  </si>
  <si>
    <t>Майстер</t>
  </si>
  <si>
    <t>Двірник</t>
  </si>
  <si>
    <t>Швейцар</t>
  </si>
  <si>
    <t>Центральна наукова бібліотека</t>
  </si>
  <si>
    <t>Головний бібліотекар</t>
  </si>
  <si>
    <t>Головний бібліограф</t>
  </si>
  <si>
    <t>Провідний бібліотекар</t>
  </si>
  <si>
    <t>Провідний бібліограф</t>
  </si>
  <si>
    <t>Бібліограф І кат.</t>
  </si>
  <si>
    <t>Бібліотекар</t>
  </si>
  <si>
    <t>Головний методист</t>
  </si>
  <si>
    <t>Редактор І кат.</t>
  </si>
  <si>
    <t>Водій</t>
  </si>
  <si>
    <t>Комірник</t>
  </si>
  <si>
    <t>Садівник</t>
  </si>
  <si>
    <t>Гардеробник</t>
  </si>
  <si>
    <t>Ботанічний сад</t>
  </si>
  <si>
    <t>Сторож</t>
  </si>
  <si>
    <t>Оператор котельної</t>
  </si>
  <si>
    <t>Підсобний робітник</t>
  </si>
  <si>
    <t>Студмістечко</t>
  </si>
  <si>
    <t>Заступник директора</t>
  </si>
  <si>
    <t>Секретар-друкарка</t>
  </si>
  <si>
    <t>Ліфтер</t>
  </si>
  <si>
    <t>АТС</t>
  </si>
  <si>
    <t>Начальник автотранспортного підрозділу</t>
  </si>
  <si>
    <t>Служба охорони</t>
  </si>
  <si>
    <t>Архів</t>
  </si>
  <si>
    <t>Архіваріус</t>
  </si>
  <si>
    <t>Столяр 6 р.</t>
  </si>
  <si>
    <t>Разом по інших категоріях працівників</t>
  </si>
  <si>
    <t>Разом по всіх категоріях працівників</t>
  </si>
  <si>
    <t xml:space="preserve">Спеціальний фонд </t>
  </si>
  <si>
    <t>Економіст 1 кат.</t>
  </si>
  <si>
    <t>Бухгалтер 1 кат.</t>
  </si>
  <si>
    <t>Юрисконсульт 1 кат.</t>
  </si>
  <si>
    <t>Адміністратор</t>
  </si>
  <si>
    <t>за вислугу років</t>
  </si>
  <si>
    <t>за вчене звання</t>
  </si>
  <si>
    <t>за науковий ступінь</t>
  </si>
  <si>
    <t>за почесні, спортивні звання</t>
  </si>
  <si>
    <t>Маляр 6 р.</t>
  </si>
  <si>
    <t>штатних одиниць</t>
  </si>
  <si>
    <t>гривень</t>
  </si>
  <si>
    <t>МП</t>
  </si>
  <si>
    <t xml:space="preserve">Штат у кількості                 </t>
  </si>
  <si>
    <t>Оклад за ЄТС</t>
  </si>
  <si>
    <t>Разом надбавки та доплати</t>
  </si>
  <si>
    <t>Автотранспортний підрозділ</t>
  </si>
  <si>
    <t xml:space="preserve">  </t>
  </si>
  <si>
    <t>Електрогазозварник 6 р.</t>
  </si>
  <si>
    <t>Електрозварник 6 р.</t>
  </si>
  <si>
    <t>Інженер 2 кат.</t>
  </si>
  <si>
    <t>Технік 2  кат.</t>
  </si>
  <si>
    <t>Художник 2 кат.</t>
  </si>
  <si>
    <t>Токар 6 р.</t>
  </si>
  <si>
    <t>Слюсар-сантехнік 6 р.</t>
  </si>
  <si>
    <t>Провідний юрисконсульт</t>
  </si>
  <si>
    <t xml:space="preserve">Водій </t>
  </si>
  <si>
    <t>Бухгалтер 2 кат.</t>
  </si>
  <si>
    <t>Бібліотекар 2 кат.</t>
  </si>
  <si>
    <t>Бібліограф 2 кат.</t>
  </si>
  <si>
    <t>Бібліотекар 1 кат.</t>
  </si>
  <si>
    <t>Слюсар з ремонту автомобілів 6 р.</t>
  </si>
  <si>
    <t>Газозварник 6 р.</t>
  </si>
  <si>
    <t>Методист 2 кат.</t>
  </si>
  <si>
    <t>Ст. лаборант з в.о.</t>
  </si>
  <si>
    <t>РАЗОМ:</t>
  </si>
  <si>
    <t>Надбавки</t>
  </si>
  <si>
    <t>Доплати</t>
  </si>
  <si>
    <t>грн</t>
  </si>
  <si>
    <t>Начальник дільниці</t>
  </si>
  <si>
    <t>Слюсар 6 р.</t>
  </si>
  <si>
    <t>за знання мов; за класність,  секретність, персональні</t>
  </si>
  <si>
    <t>Прибиральник сміттєпроводів</t>
  </si>
  <si>
    <t>за складність, напруженість у роботі</t>
  </si>
  <si>
    <t>Редактор 1 кат.</t>
  </si>
  <si>
    <t>Слюсар з експлуатації та ремонту газового устаткування 6 р.</t>
  </si>
  <si>
    <t>Слюсар-ремонтник 6 р.</t>
  </si>
  <si>
    <t>Електромонтер охоронно-пожежної сигналізації 6 р.</t>
  </si>
  <si>
    <t>Електромонтер станційного устаткування телефонного  зв`зку 6 р.</t>
  </si>
  <si>
    <t>Експлуатаційно-технічний відділ</t>
  </si>
  <si>
    <t>Служба головного інженера</t>
  </si>
  <si>
    <t>Служба головного енергетика</t>
  </si>
  <si>
    <t>Слюсар з обслуговування теплових пунктів 6 р.</t>
  </si>
  <si>
    <t>Завідувач лабораторії</t>
  </si>
  <si>
    <t>Завідувач аспірантури</t>
  </si>
  <si>
    <t>Учений секретар</t>
  </si>
  <si>
    <t>Завідувач майстерні</t>
  </si>
  <si>
    <t>Завідувач біостанції</t>
  </si>
  <si>
    <t>Завідувач спост. станції</t>
  </si>
  <si>
    <t>Завідувач виробничої практики</t>
  </si>
  <si>
    <t>Заступник головного бухгалтера</t>
  </si>
  <si>
    <t>Завідувач складу</t>
  </si>
  <si>
    <t>Завідувач господарства</t>
  </si>
  <si>
    <t>Завідувач відділу</t>
  </si>
  <si>
    <t>Завідувач сектору з основних видів діяльності</t>
  </si>
  <si>
    <t>Завідувач інших секторів</t>
  </si>
  <si>
    <t>Слюсар з ремонту і обслуговування систем вентиляції та кондиціювання6 р.</t>
  </si>
  <si>
    <t xml:space="preserve">Служба головного механіка </t>
  </si>
  <si>
    <t>Електромонтер з ремонту та обслуговування електроустаткування 6р.</t>
  </si>
  <si>
    <t>Заступник начальника штабу</t>
  </si>
  <si>
    <t xml:space="preserve"> Індексація зар.плати</t>
  </si>
  <si>
    <t>Ремонтно-будівельна служба</t>
  </si>
  <si>
    <t>Господарча служба</t>
  </si>
  <si>
    <t>Лицювальник-плиточник 6р.</t>
  </si>
  <si>
    <t>Муляр  6 р.</t>
  </si>
  <si>
    <t>Електромеханік з ліфтів  6р.</t>
  </si>
  <si>
    <t>Начальник служби охорони</t>
  </si>
  <si>
    <t>Завідувач архіву</t>
  </si>
  <si>
    <t>РАЗОМ по службі :</t>
  </si>
  <si>
    <t>Начальник планово-фінансового відділу</t>
  </si>
  <si>
    <t>Н.С. Хруслова</t>
  </si>
  <si>
    <t>за особливі умови роботи, престижність праці</t>
  </si>
  <si>
    <t>Начальник служби експлуатації</t>
  </si>
  <si>
    <t>Робітник з комплексного обслуговування і ремонта будівель, споруд  6р.</t>
  </si>
  <si>
    <t>ХАРКІВСЬКИЙ НАЦІОНАЛЬНИЙ УНІВЕРСИТЕТ                            імені В.Н. КАРАЗІНА</t>
  </si>
  <si>
    <t>РАЗОМ по інших НПП</t>
  </si>
  <si>
    <t>РАЗОМ по НПП</t>
  </si>
  <si>
    <t>РАЗОМ по загальному фонду</t>
  </si>
  <si>
    <t>Начальник</t>
  </si>
  <si>
    <t>Тракторист</t>
  </si>
  <si>
    <t>РАЗОМ по АУП</t>
  </si>
  <si>
    <t>Професорсько-викладацький склад</t>
  </si>
  <si>
    <t>Професор</t>
  </si>
  <si>
    <t xml:space="preserve">Доцент </t>
  </si>
  <si>
    <t>Ст. викладач</t>
  </si>
  <si>
    <t>Викладач, асистент</t>
  </si>
  <si>
    <t>Ст. лаборант з в/о</t>
  </si>
  <si>
    <t>Ст.інспектор</t>
  </si>
  <si>
    <t>Помічник  ректора</t>
  </si>
  <si>
    <t>Технік  1 кат.</t>
  </si>
  <si>
    <t>Секретар</t>
  </si>
  <si>
    <t>Діловод</t>
  </si>
  <si>
    <t>Ст.лаборант з в/о</t>
  </si>
  <si>
    <t>Центр міжнародної освіти</t>
  </si>
  <si>
    <t>Перекладач</t>
  </si>
  <si>
    <t xml:space="preserve">Центр довузівської освіти </t>
  </si>
  <si>
    <t xml:space="preserve">Центр післядипломної освіти </t>
  </si>
  <si>
    <t>Організаційно-інформаційний центр туристичного бізнесу</t>
  </si>
  <si>
    <t>Лінгвістичний центр</t>
  </si>
  <si>
    <t>Навчальний центр естетичної медицини</t>
  </si>
  <si>
    <t>Центр електронного навчання</t>
  </si>
  <si>
    <t xml:space="preserve">Методист </t>
  </si>
  <si>
    <t>Центр веб-комунікацій</t>
  </si>
  <si>
    <t>Редактор</t>
  </si>
  <si>
    <t>Перекладач 1 кат.</t>
  </si>
  <si>
    <t>Центр міждисциплінарного прогнозування суспільного розвитку</t>
  </si>
  <si>
    <t>Центр міжнародного співробітництва</t>
  </si>
  <si>
    <t>Керівник академічного центру</t>
  </si>
  <si>
    <t>Провідний перекладач</t>
  </si>
  <si>
    <t>Центр болгаристики та балканських досліджень</t>
  </si>
  <si>
    <t>Центр українських студій  ім. Д. І. Багалія</t>
  </si>
  <si>
    <t>Центр краєзнавства</t>
  </si>
  <si>
    <t>Культурний центр</t>
  </si>
  <si>
    <t>Художній керівник</t>
  </si>
  <si>
    <t>Інститут Конфуція</t>
  </si>
  <si>
    <t>Відділ контрактного навчання</t>
  </si>
  <si>
    <t>Інженер-програміст</t>
  </si>
  <si>
    <t>Економіст 1кат.</t>
  </si>
  <si>
    <t>Відділ капітального будівництва, рекострукції та поточного ремонту</t>
  </si>
  <si>
    <t>Видавництво</t>
  </si>
  <si>
    <t>Редактор 2 кат.</t>
  </si>
  <si>
    <t xml:space="preserve">Редактор </t>
  </si>
  <si>
    <t>Економіст</t>
  </si>
  <si>
    <t>Редакція</t>
  </si>
  <si>
    <t>Провідний редактор</t>
  </si>
  <si>
    <t>Кореспондент</t>
  </si>
  <si>
    <t>Оператор</t>
  </si>
  <si>
    <t>Робітник з комплексного обслуговування і ремонта будівель,споруд 6р.</t>
  </si>
  <si>
    <t xml:space="preserve">Інстр.метод.з спорту </t>
  </si>
  <si>
    <t>Фехтувальний клуб "Уніфехт"</t>
  </si>
  <si>
    <t>Тренер</t>
  </si>
  <si>
    <t>Футбольний клуб "Універ-Локо"</t>
  </si>
  <si>
    <t>Тенісний клуб"Унікорт"</t>
  </si>
  <si>
    <t>Ст. адміністратор</t>
  </si>
  <si>
    <t>Ремонтник</t>
  </si>
  <si>
    <t>Спортивно-оздоровчий табір"Фігуровка"</t>
  </si>
  <si>
    <t>Начальник табору</t>
  </si>
  <si>
    <t>Опалювач</t>
  </si>
  <si>
    <t>Погодинний фонд</t>
  </si>
  <si>
    <t>РАЗОМ по спеціальному фонду</t>
  </si>
  <si>
    <t>Служба ректора</t>
  </si>
  <si>
    <t>Центр інформаційних технологій факультету комп`ютерних наук</t>
  </si>
  <si>
    <t>Ремонтник плоскістних спортивних споруд</t>
  </si>
  <si>
    <t xml:space="preserve">Реставратор архівних та бібліотечних матеріалів </t>
  </si>
  <si>
    <t xml:space="preserve">Обслуговуючий персонал ЦНБ </t>
  </si>
  <si>
    <t>Бібліограф 1 кат.</t>
  </si>
  <si>
    <t>Заступник начальника служби</t>
  </si>
  <si>
    <t>Відділ аспірантури та докторантури</t>
  </si>
  <si>
    <t>Навчально-допоміжний, навчально-виробничий персонал лабораторій і навчальних майстерень</t>
  </si>
  <si>
    <t>Прибиральник службових приміщень</t>
  </si>
  <si>
    <t>Начальник дільниці охорони</t>
  </si>
  <si>
    <t>Центр документації</t>
  </si>
  <si>
    <t>Відділ документообігу</t>
  </si>
  <si>
    <t>РАЗОМ по центру :</t>
  </si>
  <si>
    <t xml:space="preserve">Перекладач </t>
  </si>
  <si>
    <t>РАЗОМ по вузу</t>
  </si>
  <si>
    <t>Перший проректор</t>
  </si>
  <si>
    <t>Декан</t>
  </si>
  <si>
    <t xml:space="preserve">Професор </t>
  </si>
  <si>
    <t xml:space="preserve">Викладач, асистент </t>
  </si>
  <si>
    <t xml:space="preserve">РАЗОМ по ПВС     </t>
  </si>
  <si>
    <t>Кількість штатних посад</t>
  </si>
  <si>
    <t xml:space="preserve">Разом сума по окладах </t>
  </si>
  <si>
    <t>за виконання обов'язків зав. кафедри, декана, заступника декана</t>
  </si>
  <si>
    <t>за нічний час, клінічні, шкідливі умови та інші</t>
  </si>
  <si>
    <t>Фонд заробітної плати на
місяць</t>
  </si>
  <si>
    <t>Завідувач центрального складу</t>
  </si>
  <si>
    <t>Регіональний центр міжнародних проектів і програм</t>
  </si>
  <si>
    <t>Відділ з питань запобігання та виявлення корупції</t>
  </si>
  <si>
    <t>Муляр 6 р.</t>
  </si>
  <si>
    <t>Завідувач гуртожитку</t>
  </si>
  <si>
    <t>Завідувач камери схову</t>
  </si>
  <si>
    <t>Каштелян</t>
  </si>
  <si>
    <t>Черговий гуртожитку</t>
  </si>
  <si>
    <t>Електромонтер з ремонту та обслуговування електроустаткування 6 р.</t>
  </si>
  <si>
    <t xml:space="preserve">Старший викладач </t>
  </si>
  <si>
    <t xml:space="preserve">Надбавки, матеріальна допомога </t>
  </si>
  <si>
    <t xml:space="preserve">Інструктор-методист з спорту </t>
  </si>
  <si>
    <t>Паспортист</t>
  </si>
  <si>
    <t>Головний бухгалтер</t>
  </si>
  <si>
    <t xml:space="preserve">Провідний перекладач </t>
  </si>
  <si>
    <t>Заступник керівника центру</t>
  </si>
  <si>
    <t>Лицювальник-плиточник 6 р.</t>
  </si>
  <si>
    <t xml:space="preserve">Слюсар з експлуатації та ремонту газового устаткування 6 р. </t>
  </si>
  <si>
    <t>Зав.відділу</t>
  </si>
  <si>
    <t>Заступник начальника відділу</t>
  </si>
  <si>
    <t>Культурно-просвітницький центр сучасного мистецтва "ЄрміловЦентр"</t>
  </si>
  <si>
    <t>Відділ КВП</t>
  </si>
  <si>
    <t>Навчальний центр "ЛандауЦентр"</t>
  </si>
  <si>
    <t>Служба ученого секретаря</t>
  </si>
  <si>
    <t xml:space="preserve">Центр інноваційних методів освіти </t>
  </si>
  <si>
    <t>Проректор з науково -педагогічної роботи</t>
  </si>
  <si>
    <t>Головний зберігач фондів</t>
  </si>
  <si>
    <t>Головний художник</t>
  </si>
  <si>
    <t>Провідний науковий співробітник</t>
  </si>
  <si>
    <t>Старший науковий співробітник</t>
  </si>
  <si>
    <t>Науковий співробітник</t>
  </si>
  <si>
    <t>Молодший науковий співробітник</t>
  </si>
  <si>
    <t>Зберігач фондів 1 к.</t>
  </si>
  <si>
    <t>Художник 1 кат.</t>
  </si>
  <si>
    <t xml:space="preserve">Реставратор </t>
  </si>
  <si>
    <t>Музейний доглядач</t>
  </si>
  <si>
    <t xml:space="preserve">Інститут післядипломної освіти та заочного (дистанційного) навчання </t>
  </si>
  <si>
    <t xml:space="preserve">із місячним фондом заробітної плати </t>
  </si>
  <si>
    <t>Проректор з наукової роботи</t>
  </si>
  <si>
    <t>Проректор з науково-педагогічної роботи</t>
  </si>
  <si>
    <t>Фахівець 1 кат.</t>
  </si>
  <si>
    <t>Фахівець</t>
  </si>
  <si>
    <t>Технік-програміст 2 кат.</t>
  </si>
  <si>
    <t>Художня галерея імені Генриха Семирадського</t>
  </si>
  <si>
    <t>Керівник навчальної телестудії</t>
  </si>
  <si>
    <t xml:space="preserve">Завідувач кафедри </t>
  </si>
  <si>
    <t xml:space="preserve">Проректор з питань безпеки та охорони </t>
  </si>
  <si>
    <t>Щорічна грошова винагорода педагогічним працівникам</t>
  </si>
  <si>
    <t>Щорічна грошова винагорода педагогічним працівникам та працівникам музеїв</t>
  </si>
  <si>
    <t>Навчально-спортивний комплекс "Каразінський "</t>
  </si>
  <si>
    <t>Завідувач кафедри</t>
  </si>
  <si>
    <t>Навчально-науковий інститут "Каразінська школа бізнесу"</t>
  </si>
  <si>
    <t>РАЗОМ по інституту:</t>
  </si>
  <si>
    <t xml:space="preserve">Музейний комплекс: музей природи, музей історії, музей археології </t>
  </si>
  <si>
    <t>Центр соціально-гуманітарних досліджень</t>
  </si>
  <si>
    <t>Фахівець 2 кат.</t>
  </si>
  <si>
    <t xml:space="preserve">Проректор з економічних та соціальних питань </t>
  </si>
  <si>
    <t>Проректор з АГР</t>
  </si>
  <si>
    <t>Директор навчально-наукового інституту" Каразінська школа бізнесу"</t>
  </si>
  <si>
    <t xml:space="preserve">Економіст </t>
  </si>
  <si>
    <t>Фахівуць 1 кат.</t>
  </si>
  <si>
    <t xml:space="preserve">Керівниик </t>
  </si>
  <si>
    <t>Перекладач 2 кат.</t>
  </si>
  <si>
    <t>Нерозподілені видатки на підвищення заробітної плати з грудня</t>
  </si>
  <si>
    <t>Допомога на оздоровлення</t>
  </si>
  <si>
    <t>Директор навчально-наукового центру</t>
  </si>
  <si>
    <t>Заступник директора інституту</t>
  </si>
  <si>
    <t>Заступник директора навчально-наукового центру</t>
  </si>
  <si>
    <t>Штаб цивільного захисту</t>
  </si>
  <si>
    <t xml:space="preserve">Бухгалтер </t>
  </si>
  <si>
    <t>Відділ охорони прав інтелектуальної власності</t>
  </si>
  <si>
    <t>Відділ комерціалізації</t>
  </si>
  <si>
    <t>Провідний фахівець з питань безпеки та охорони</t>
  </si>
  <si>
    <t>Заступник головного інженера</t>
  </si>
  <si>
    <t>Заступник головного енергетика</t>
  </si>
  <si>
    <t>Заступник головного механіка</t>
  </si>
  <si>
    <t xml:space="preserve"> </t>
  </si>
  <si>
    <t>Консультаційний  центр юридичного факультету</t>
  </si>
  <si>
    <t xml:space="preserve">Провідний фахівець </t>
  </si>
  <si>
    <t>Навчальний центр комп’ютерних технологій</t>
  </si>
  <si>
    <t>Навчальний  центр методичної роботи</t>
  </si>
  <si>
    <t>Навчальний  центр технічного забезпечення та виставкової діяльності</t>
  </si>
  <si>
    <t>Навчальний центр організації освітнього процесу</t>
  </si>
  <si>
    <t xml:space="preserve">Навчальний центр практичної підготовки і працевлаштування </t>
  </si>
  <si>
    <t>Навчальний центр менеджменту якості та моніторингу освітнього процесу</t>
  </si>
  <si>
    <t>Навчальний центр соціально-виховної та позаосвітньої діяльності</t>
  </si>
  <si>
    <t>Завідувач географічної  бази</t>
  </si>
  <si>
    <t>Факультети</t>
  </si>
  <si>
    <t>Управління якості освіти</t>
  </si>
  <si>
    <t>Провідний інженер - програмист</t>
  </si>
  <si>
    <t>Інженер - програмист 1 кат.</t>
  </si>
  <si>
    <t>Інженер - програмист 2 кат.</t>
  </si>
  <si>
    <t xml:space="preserve">Художник </t>
  </si>
  <si>
    <t>Фонд оплати праці 01.01.16. - 30.11.16.</t>
  </si>
  <si>
    <t>Ліміти  01.01.16. - 30.11.16.</t>
  </si>
  <si>
    <t>Фонд оплати праці  за цивільно-правовими договорами</t>
  </si>
  <si>
    <t>Фонд оплати праці за проведення педагогічної практики студентів університету</t>
  </si>
  <si>
    <t>Центр зв"язку з громадкістю</t>
  </si>
  <si>
    <t>Ст.лаборант</t>
  </si>
  <si>
    <t xml:space="preserve">ШТАТНИЙ РОЗПИС на 2017 рік  з 01. 01. 2017
</t>
  </si>
  <si>
    <t>Фонд заробітної плати на
2017 р.</t>
  </si>
  <si>
    <t>Доплата до 3200</t>
  </si>
  <si>
    <t>Доплата на оздоровлення</t>
  </si>
  <si>
    <t xml:space="preserve">Електромонтер з ремонту та обслуговування електроустаткування </t>
  </si>
  <si>
    <t>Навчально-виробнича Університетська медіа-студія</t>
  </si>
  <si>
    <t xml:space="preserve">Перший заступник Міністра </t>
  </si>
  <si>
    <t>В.В. Ковтунець</t>
  </si>
  <si>
    <t xml:space="preserve">В.С. Бакіров </t>
  </si>
  <si>
    <t>Провідний фахівець</t>
  </si>
  <si>
    <t>Тесляр 6 р.</t>
  </si>
  <si>
    <t>Ст. лаборант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</si>
</sst>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_ ;\-#,##0\ "/>
    <numFmt numFmtId="201" formatCode="[$-422]d\ mmmm\ yyyy&quot; р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4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u val="single"/>
      <sz val="16"/>
      <name val="Arial Cyr"/>
      <family val="2"/>
    </font>
    <font>
      <b/>
      <sz val="18"/>
      <name val="Arial Cyr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8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u val="single"/>
      <sz val="20"/>
      <name val="Arial Cyr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Alignment="1" applyProtection="1">
      <alignment horizontal="center" vertical="center" wrapText="1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 wrapText="1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40" applyNumberFormat="1" applyFont="1" applyFill="1" applyAlignment="1" applyProtection="1">
      <alignment horizontal="center" vertical="center" wrapText="1"/>
      <protection hidden="1"/>
    </xf>
    <xf numFmtId="1" fontId="5" fillId="0" borderId="0" xfId="0" applyNumberFormat="1" applyFont="1" applyFill="1" applyAlignment="1" applyProtection="1">
      <alignment horizontal="center" vertical="center" wrapText="1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40" applyNumberFormat="1" applyFont="1" applyFill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textRotation="90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40" applyNumberFormat="1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6" xfId="40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0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1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1" fontId="4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15" xfId="40" applyNumberFormat="1" applyFont="1" applyFill="1" applyBorder="1" applyAlignment="1" applyProtection="1">
      <alignment vertical="center" wrapText="1"/>
      <protection hidden="1"/>
    </xf>
    <xf numFmtId="0" fontId="3" fillId="0" borderId="15" xfId="40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2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" fontId="4" fillId="0" borderId="12" xfId="4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2" fontId="4" fillId="0" borderId="15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9" fillId="0" borderId="0" xfId="0" applyNumberFormat="1" applyFont="1" applyFill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40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1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1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2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vertical="center" wrapText="1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3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3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40" applyNumberFormat="1" applyFont="1" applyFill="1" applyBorder="1" applyAlignment="1" applyProtection="1">
      <alignment horizontal="center" vertical="center"/>
      <protection hidden="1"/>
    </xf>
    <xf numFmtId="1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4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6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5" xfId="4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5" xfId="40" applyNumberFormat="1" applyFont="1" applyFill="1" applyBorder="1" applyAlignment="1" applyProtection="1">
      <alignment horizontal="left" vertical="center" wrapText="1"/>
      <protection hidden="1"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6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vertical="center"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5" xfId="40" applyNumberFormat="1" applyFont="1" applyFill="1" applyBorder="1" applyAlignment="1" applyProtection="1">
      <alignment horizontal="center" vertical="center"/>
      <protection hidden="1"/>
    </xf>
    <xf numFmtId="0" fontId="3" fillId="0" borderId="18" xfId="40" applyNumberFormat="1" applyFont="1" applyFill="1" applyBorder="1" applyAlignment="1" applyProtection="1">
      <alignment horizontal="center" vertical="center" wrapText="1"/>
      <protection hidden="1"/>
    </xf>
    <xf numFmtId="3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4" fillId="0" borderId="15" xfId="4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6" fillId="0" borderId="0" xfId="4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3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4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3" fontId="6" fillId="0" borderId="15" xfId="0" applyNumberFormat="1" applyFont="1" applyFill="1" applyBorder="1" applyAlignment="1" applyProtection="1">
      <alignment vertical="center" wrapText="1"/>
      <protection hidden="1"/>
    </xf>
    <xf numFmtId="3" fontId="4" fillId="0" borderId="15" xfId="0" applyNumberFormat="1" applyFont="1" applyFill="1" applyBorder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3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5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12" xfId="40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4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4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4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3" fontId="6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" fontId="10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4" fillId="0" borderId="0" xfId="0" applyNumberFormat="1" applyFont="1" applyFill="1" applyAlignment="1" applyProtection="1">
      <alignment horizontal="center" vertical="center" wrapText="1"/>
      <protection hidden="1"/>
    </xf>
    <xf numFmtId="1" fontId="9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1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wrapText="1"/>
      <protection hidden="1"/>
    </xf>
    <xf numFmtId="14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9" xfId="4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4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4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996"/>
  <sheetViews>
    <sheetView showZeros="0" tabSelected="1" view="pageBreakPreview" zoomScale="50" zoomScaleNormal="50" zoomScaleSheetLayoutView="50" zoomScalePageLayoutView="0" workbookViewId="0" topLeftCell="A885">
      <selection activeCell="Y783" sqref="Y1:AC16384"/>
    </sheetView>
  </sheetViews>
  <sheetFormatPr defaultColWidth="9.00390625" defaultRowHeight="12.75"/>
  <cols>
    <col min="1" max="1" width="5.50390625" style="84" customWidth="1"/>
    <col min="2" max="2" width="49.50390625" style="18" customWidth="1"/>
    <col min="3" max="3" width="15.50390625" style="19" customWidth="1"/>
    <col min="4" max="4" width="11.50390625" style="10" customWidth="1"/>
    <col min="5" max="5" width="16.125" style="10" customWidth="1"/>
    <col min="6" max="6" width="11.50390625" style="10" customWidth="1"/>
    <col min="7" max="8" width="15.50390625" style="10" customWidth="1"/>
    <col min="9" max="9" width="15.125" style="10" customWidth="1"/>
    <col min="10" max="10" width="12.875" style="10" customWidth="1"/>
    <col min="11" max="11" width="13.125" style="10" customWidth="1"/>
    <col min="12" max="12" width="14.125" style="10" customWidth="1"/>
    <col min="13" max="13" width="12.875" style="10" customWidth="1"/>
    <col min="14" max="14" width="12.50390625" style="10" customWidth="1"/>
    <col min="15" max="15" width="17.50390625" style="10" customWidth="1"/>
    <col min="16" max="16" width="17.50390625" style="10" hidden="1" customWidth="1"/>
    <col min="17" max="17" width="24.875" style="10" hidden="1" customWidth="1"/>
    <col min="18" max="18" width="17.50390625" style="1" customWidth="1"/>
    <col min="19" max="19" width="20.375" style="1" customWidth="1"/>
    <col min="20" max="20" width="23.125" style="1" customWidth="1"/>
    <col min="21" max="21" width="32.50390625" style="1" hidden="1" customWidth="1"/>
    <col min="22" max="22" width="19.125" style="1" customWidth="1"/>
    <col min="23" max="23" width="12.375" style="1" customWidth="1"/>
    <col min="24" max="24" width="16.50390625" style="1" customWidth="1"/>
    <col min="25" max="25" width="16.875" style="1" customWidth="1"/>
    <col min="26" max="26" width="14.875" style="1" customWidth="1"/>
    <col min="27" max="16384" width="8.875" style="1" customWidth="1"/>
  </cols>
  <sheetData>
    <row r="1" spans="1:15" ht="67.5" customHeight="1">
      <c r="A1" s="260" t="s">
        <v>359</v>
      </c>
      <c r="B1" s="260"/>
      <c r="C1" s="260"/>
      <c r="D1" s="260"/>
      <c r="E1" s="260"/>
      <c r="F1" s="260"/>
      <c r="G1" s="258" t="s">
        <v>0</v>
      </c>
      <c r="H1" s="258"/>
      <c r="I1" s="258"/>
      <c r="J1" s="258"/>
      <c r="K1" s="258"/>
      <c r="L1" s="258"/>
      <c r="M1" s="258"/>
      <c r="N1" s="258"/>
      <c r="O1" s="258"/>
    </row>
    <row r="2" spans="1:15" ht="22.5" customHeight="1">
      <c r="A2" s="41"/>
      <c r="B2" s="74"/>
      <c r="C2" s="89"/>
      <c r="D2" s="90"/>
      <c r="E2" s="90"/>
      <c r="F2" s="9"/>
      <c r="G2" s="259" t="s">
        <v>97</v>
      </c>
      <c r="H2" s="259"/>
      <c r="I2" s="259"/>
      <c r="J2" s="259"/>
      <c r="K2" s="259"/>
      <c r="L2" s="88">
        <f>C925</f>
        <v>4895.15</v>
      </c>
      <c r="M2" s="259" t="s">
        <v>94</v>
      </c>
      <c r="N2" s="259"/>
      <c r="O2" s="259"/>
    </row>
    <row r="3" spans="1:15" ht="60" customHeight="1">
      <c r="A3" s="256" t="s">
        <v>168</v>
      </c>
      <c r="B3" s="256"/>
      <c r="C3" s="256"/>
      <c r="D3" s="256"/>
      <c r="E3" s="256"/>
      <c r="F3" s="12"/>
      <c r="G3" s="254" t="s">
        <v>297</v>
      </c>
      <c r="H3" s="254"/>
      <c r="I3" s="254"/>
      <c r="J3" s="254"/>
      <c r="K3" s="254"/>
      <c r="L3" s="254"/>
      <c r="M3" s="255">
        <f>S925</f>
        <v>26672300</v>
      </c>
      <c r="N3" s="255"/>
      <c r="O3" s="147" t="s">
        <v>95</v>
      </c>
    </row>
    <row r="4" spans="1:15" ht="24" customHeight="1">
      <c r="A4" s="91"/>
      <c r="B4" s="92"/>
      <c r="C4" s="93"/>
      <c r="D4" s="94"/>
      <c r="E4" s="94"/>
      <c r="F4" s="15"/>
      <c r="G4" s="257" t="s">
        <v>365</v>
      </c>
      <c r="H4" s="257"/>
      <c r="I4" s="257"/>
      <c r="J4" s="257"/>
      <c r="K4" s="257"/>
      <c r="L4" s="257"/>
      <c r="M4" s="257"/>
      <c r="N4" s="257"/>
      <c r="O4" s="257"/>
    </row>
    <row r="5" spans="1:15" ht="21">
      <c r="A5" s="91"/>
      <c r="B5" s="74"/>
      <c r="C5" s="93"/>
      <c r="D5" s="94"/>
      <c r="E5" s="94"/>
      <c r="F5" s="15"/>
      <c r="G5" s="261" t="s">
        <v>1</v>
      </c>
      <c r="H5" s="261"/>
      <c r="I5" s="261"/>
      <c r="J5" s="261"/>
      <c r="K5" s="261"/>
      <c r="L5" s="261"/>
      <c r="M5" s="261"/>
      <c r="N5" s="261"/>
      <c r="O5" s="261"/>
    </row>
    <row r="6" spans="1:15" ht="22.5" customHeight="1">
      <c r="A6" s="91"/>
      <c r="B6" s="92"/>
      <c r="C6" s="93"/>
      <c r="D6" s="94"/>
      <c r="E6" s="94"/>
      <c r="F6" s="15"/>
      <c r="G6" s="16"/>
      <c r="H6" s="16"/>
      <c r="I6" s="16"/>
      <c r="J6" s="16"/>
      <c r="K6" s="16"/>
      <c r="L6" s="262" t="s">
        <v>366</v>
      </c>
      <c r="M6" s="262"/>
      <c r="N6" s="262"/>
      <c r="O6" s="262"/>
    </row>
    <row r="7" spans="1:15" ht="33" customHeight="1">
      <c r="A7" s="91"/>
      <c r="B7" s="92"/>
      <c r="C7" s="93"/>
      <c r="D7" s="94"/>
      <c r="E7" s="94"/>
      <c r="F7" s="15"/>
      <c r="G7" s="261" t="s">
        <v>2</v>
      </c>
      <c r="H7" s="261"/>
      <c r="I7" s="261"/>
      <c r="J7" s="261"/>
      <c r="K7" s="261"/>
      <c r="L7" s="261"/>
      <c r="M7" s="261"/>
      <c r="N7" s="261"/>
      <c r="O7" s="261"/>
    </row>
    <row r="8" spans="1:15" ht="19.5" customHeight="1">
      <c r="A8" s="91"/>
      <c r="B8" s="92"/>
      <c r="C8" s="93"/>
      <c r="D8" s="94"/>
      <c r="E8" s="94"/>
      <c r="F8" s="15"/>
      <c r="G8" s="17"/>
      <c r="H8" s="17"/>
      <c r="I8" s="263"/>
      <c r="J8" s="263"/>
      <c r="K8" s="263"/>
      <c r="L8" s="17"/>
      <c r="M8" s="17"/>
      <c r="N8" s="17"/>
      <c r="O8" s="17"/>
    </row>
    <row r="9" spans="1:15" ht="21">
      <c r="A9" s="91"/>
      <c r="B9" s="92"/>
      <c r="C9" s="93"/>
      <c r="D9" s="94"/>
      <c r="E9" s="94"/>
      <c r="F9" s="15"/>
      <c r="G9" s="17"/>
      <c r="H9" s="17"/>
      <c r="I9" s="264"/>
      <c r="J9" s="264"/>
      <c r="K9" s="264"/>
      <c r="L9" s="17"/>
      <c r="M9" s="17"/>
      <c r="N9" s="17"/>
      <c r="O9" s="17"/>
    </row>
    <row r="10" spans="1:15" ht="24" customHeight="1">
      <c r="A10" s="91"/>
      <c r="B10" s="92"/>
      <c r="C10" s="93"/>
      <c r="D10" s="94"/>
      <c r="E10" s="94"/>
      <c r="F10" s="15"/>
      <c r="G10" s="261" t="s">
        <v>3</v>
      </c>
      <c r="H10" s="261"/>
      <c r="I10" s="261"/>
      <c r="J10" s="261"/>
      <c r="K10" s="261"/>
      <c r="L10" s="261"/>
      <c r="M10" s="261"/>
      <c r="N10" s="11"/>
      <c r="O10" s="11" t="s">
        <v>96</v>
      </c>
    </row>
    <row r="11" spans="1:15" ht="24" customHeight="1">
      <c r="A11" s="91"/>
      <c r="B11" s="13"/>
      <c r="C11" s="14"/>
      <c r="D11" s="15"/>
      <c r="E11" s="15"/>
      <c r="F11" s="15"/>
      <c r="G11" s="17"/>
      <c r="H11" s="17"/>
      <c r="I11" s="17"/>
      <c r="J11" s="17"/>
      <c r="K11" s="17"/>
      <c r="L11" s="17"/>
      <c r="M11" s="17"/>
      <c r="N11" s="11"/>
      <c r="O11" s="11"/>
    </row>
    <row r="12" ht="20.25" hidden="1">
      <c r="Q12" s="10" t="s">
        <v>122</v>
      </c>
    </row>
    <row r="13" spans="1:20" ht="50.25" customHeight="1">
      <c r="A13" s="20"/>
      <c r="B13" s="252" t="s">
        <v>4</v>
      </c>
      <c r="C13" s="239" t="s">
        <v>255</v>
      </c>
      <c r="D13" s="247" t="s">
        <v>98</v>
      </c>
      <c r="E13" s="247" t="s">
        <v>256</v>
      </c>
      <c r="F13" s="244" t="s">
        <v>120</v>
      </c>
      <c r="G13" s="245"/>
      <c r="H13" s="245"/>
      <c r="I13" s="245"/>
      <c r="J13" s="246"/>
      <c r="K13" s="244" t="s">
        <v>121</v>
      </c>
      <c r="L13" s="245"/>
      <c r="M13" s="245"/>
      <c r="N13" s="246"/>
      <c r="O13" s="247" t="s">
        <v>99</v>
      </c>
      <c r="P13" s="247" t="s">
        <v>259</v>
      </c>
      <c r="Q13" s="247" t="s">
        <v>360</v>
      </c>
      <c r="R13" s="252" t="s">
        <v>361</v>
      </c>
      <c r="S13" s="247" t="s">
        <v>259</v>
      </c>
      <c r="T13" s="247" t="s">
        <v>360</v>
      </c>
    </row>
    <row r="14" spans="1:20" ht="198.75" customHeight="1">
      <c r="A14" s="22"/>
      <c r="B14" s="253"/>
      <c r="C14" s="240"/>
      <c r="D14" s="248"/>
      <c r="E14" s="248"/>
      <c r="F14" s="23" t="s">
        <v>92</v>
      </c>
      <c r="G14" s="23" t="s">
        <v>125</v>
      </c>
      <c r="H14" s="24" t="s">
        <v>127</v>
      </c>
      <c r="I14" s="24" t="s">
        <v>89</v>
      </c>
      <c r="J14" s="24" t="s">
        <v>165</v>
      </c>
      <c r="K14" s="24" t="s">
        <v>257</v>
      </c>
      <c r="L14" s="25" t="s">
        <v>90</v>
      </c>
      <c r="M14" s="24" t="s">
        <v>91</v>
      </c>
      <c r="N14" s="24" t="s">
        <v>258</v>
      </c>
      <c r="O14" s="248"/>
      <c r="P14" s="248"/>
      <c r="Q14" s="248"/>
      <c r="R14" s="253"/>
      <c r="S14" s="248"/>
      <c r="T14" s="248"/>
    </row>
    <row r="15" spans="1:20" s="2" customFormat="1" ht="24" customHeight="1">
      <c r="A15" s="26">
        <v>1</v>
      </c>
      <c r="B15" s="26">
        <v>2</v>
      </c>
      <c r="C15" s="27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72">
        <v>16</v>
      </c>
      <c r="S15" s="72">
        <v>17</v>
      </c>
      <c r="T15" s="72">
        <v>18</v>
      </c>
    </row>
    <row r="16" spans="1:23" ht="43.5" customHeight="1">
      <c r="A16" s="249" t="s">
        <v>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1"/>
      <c r="U16" s="157"/>
      <c r="V16" s="5"/>
      <c r="W16" s="5"/>
    </row>
    <row r="17" spans="1:23" ht="39" customHeight="1">
      <c r="A17" s="249" t="s">
        <v>6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1"/>
      <c r="U17" s="157"/>
      <c r="V17" s="5"/>
      <c r="W17" s="5"/>
    </row>
    <row r="18" spans="1:23" ht="32.25" customHeight="1">
      <c r="A18" s="37">
        <v>24</v>
      </c>
      <c r="B18" s="29" t="s">
        <v>7</v>
      </c>
      <c r="C18" s="30">
        <v>1</v>
      </c>
      <c r="D18" s="31">
        <v>6976</v>
      </c>
      <c r="E18" s="31">
        <f aca="true" t="shared" si="0" ref="E18:E23">ROUND(C18*D18,0)</f>
        <v>6976</v>
      </c>
      <c r="F18" s="31">
        <v>1395</v>
      </c>
      <c r="G18" s="31">
        <v>698</v>
      </c>
      <c r="H18" s="31">
        <v>6976</v>
      </c>
      <c r="I18" s="31">
        <v>2093</v>
      </c>
      <c r="J18" s="31"/>
      <c r="K18" s="31"/>
      <c r="L18" s="31">
        <v>2302</v>
      </c>
      <c r="M18" s="31">
        <v>1395</v>
      </c>
      <c r="N18" s="31"/>
      <c r="O18" s="31">
        <f aca="true" t="shared" si="1" ref="O18:O23">SUM(F18:N18)</f>
        <v>14859</v>
      </c>
      <c r="P18" s="32">
        <f aca="true" t="shared" si="2" ref="P18:P23">E18+O18</f>
        <v>21835</v>
      </c>
      <c r="Q18" s="32"/>
      <c r="R18" s="212"/>
      <c r="S18" s="32">
        <f aca="true" t="shared" si="3" ref="S18:S24">P18*1</f>
        <v>21835</v>
      </c>
      <c r="T18" s="32">
        <f>S18*12</f>
        <v>262020</v>
      </c>
      <c r="U18" s="51"/>
      <c r="V18" s="5"/>
      <c r="W18" s="5"/>
    </row>
    <row r="19" spans="1:23" ht="32.25" customHeight="1">
      <c r="A19" s="37"/>
      <c r="B19" s="29" t="s">
        <v>250</v>
      </c>
      <c r="C19" s="30">
        <v>1</v>
      </c>
      <c r="D19" s="31">
        <v>6627</v>
      </c>
      <c r="E19" s="31">
        <f t="shared" si="0"/>
        <v>6627</v>
      </c>
      <c r="F19" s="31">
        <v>1325</v>
      </c>
      <c r="G19" s="31"/>
      <c r="H19" s="31"/>
      <c r="I19" s="31">
        <v>1988</v>
      </c>
      <c r="J19" s="31"/>
      <c r="K19" s="31"/>
      <c r="L19" s="31">
        <v>2187</v>
      </c>
      <c r="M19" s="31">
        <v>1325</v>
      </c>
      <c r="N19" s="31"/>
      <c r="O19" s="31">
        <f t="shared" si="1"/>
        <v>6825</v>
      </c>
      <c r="P19" s="32">
        <f t="shared" si="2"/>
        <v>13452</v>
      </c>
      <c r="Q19" s="32"/>
      <c r="R19" s="212"/>
      <c r="S19" s="32">
        <f t="shared" si="3"/>
        <v>13452</v>
      </c>
      <c r="T19" s="32">
        <f aca="true" t="shared" si="4" ref="T19:T40">S19*12</f>
        <v>161424</v>
      </c>
      <c r="U19" s="51"/>
      <c r="V19" s="5"/>
      <c r="W19" s="5"/>
    </row>
    <row r="20" spans="1:23" ht="32.25" customHeight="1">
      <c r="A20" s="37"/>
      <c r="B20" s="29" t="s">
        <v>298</v>
      </c>
      <c r="C20" s="30">
        <v>1</v>
      </c>
      <c r="D20" s="31">
        <v>6627</v>
      </c>
      <c r="E20" s="31">
        <f t="shared" si="0"/>
        <v>6627</v>
      </c>
      <c r="F20" s="31"/>
      <c r="G20" s="31">
        <v>663</v>
      </c>
      <c r="H20" s="31"/>
      <c r="I20" s="31">
        <v>1988</v>
      </c>
      <c r="J20" s="31"/>
      <c r="K20" s="31"/>
      <c r="L20" s="31">
        <v>2187</v>
      </c>
      <c r="M20" s="31">
        <v>1325</v>
      </c>
      <c r="N20" s="31"/>
      <c r="O20" s="31">
        <f t="shared" si="1"/>
        <v>6163</v>
      </c>
      <c r="P20" s="32">
        <f t="shared" si="2"/>
        <v>12790</v>
      </c>
      <c r="Q20" s="32"/>
      <c r="R20" s="212"/>
      <c r="S20" s="32">
        <f t="shared" si="3"/>
        <v>12790</v>
      </c>
      <c r="T20" s="32">
        <f t="shared" si="4"/>
        <v>153480</v>
      </c>
      <c r="U20" s="51"/>
      <c r="V20" s="5"/>
      <c r="W20" s="5"/>
    </row>
    <row r="21" spans="1:23" ht="48.75" customHeight="1">
      <c r="A21" s="37"/>
      <c r="B21" s="29" t="s">
        <v>299</v>
      </c>
      <c r="C21" s="30">
        <v>1</v>
      </c>
      <c r="D21" s="31">
        <v>6627</v>
      </c>
      <c r="E21" s="31">
        <f t="shared" si="0"/>
        <v>6627</v>
      </c>
      <c r="F21" s="31">
        <v>1325</v>
      </c>
      <c r="G21" s="31">
        <v>663</v>
      </c>
      <c r="H21" s="31"/>
      <c r="I21" s="31">
        <v>1988</v>
      </c>
      <c r="J21" s="31"/>
      <c r="K21" s="31"/>
      <c r="L21" s="31">
        <v>2187</v>
      </c>
      <c r="M21" s="31">
        <v>1325</v>
      </c>
      <c r="N21" s="31"/>
      <c r="O21" s="31">
        <f t="shared" si="1"/>
        <v>7488</v>
      </c>
      <c r="P21" s="32">
        <f t="shared" si="2"/>
        <v>14115</v>
      </c>
      <c r="Q21" s="32"/>
      <c r="R21" s="212"/>
      <c r="S21" s="32">
        <f t="shared" si="3"/>
        <v>14115</v>
      </c>
      <c r="T21" s="32">
        <f t="shared" si="4"/>
        <v>169380</v>
      </c>
      <c r="U21" s="51"/>
      <c r="V21" s="5"/>
      <c r="W21" s="5"/>
    </row>
    <row r="22" spans="1:23" ht="48.75" customHeight="1">
      <c r="A22" s="37"/>
      <c r="B22" s="29" t="s">
        <v>316</v>
      </c>
      <c r="C22" s="30">
        <v>1</v>
      </c>
      <c r="D22" s="31">
        <v>6627</v>
      </c>
      <c r="E22" s="31">
        <f t="shared" si="0"/>
        <v>6627</v>
      </c>
      <c r="F22" s="31"/>
      <c r="G22" s="31"/>
      <c r="H22" s="31"/>
      <c r="I22" s="31"/>
      <c r="J22" s="31"/>
      <c r="K22" s="31"/>
      <c r="L22" s="31"/>
      <c r="M22" s="31">
        <v>994</v>
      </c>
      <c r="N22" s="31"/>
      <c r="O22" s="31">
        <f t="shared" si="1"/>
        <v>994</v>
      </c>
      <c r="P22" s="32">
        <f t="shared" si="2"/>
        <v>7621</v>
      </c>
      <c r="Q22" s="32"/>
      <c r="R22" s="212"/>
      <c r="S22" s="32">
        <f t="shared" si="3"/>
        <v>7621</v>
      </c>
      <c r="T22" s="32">
        <f t="shared" si="4"/>
        <v>91452</v>
      </c>
      <c r="U22" s="51"/>
      <c r="V22" s="5"/>
      <c r="W22" s="5"/>
    </row>
    <row r="23" spans="1:23" ht="32.25" customHeight="1">
      <c r="A23" s="131">
        <v>22</v>
      </c>
      <c r="B23" s="33" t="s">
        <v>251</v>
      </c>
      <c r="C23" s="27">
        <v>20</v>
      </c>
      <c r="D23" s="28">
        <v>6496</v>
      </c>
      <c r="E23" s="31">
        <f t="shared" si="0"/>
        <v>129920</v>
      </c>
      <c r="F23" s="28">
        <v>3898</v>
      </c>
      <c r="G23" s="28"/>
      <c r="H23" s="28"/>
      <c r="I23" s="28">
        <v>33779</v>
      </c>
      <c r="J23" s="28"/>
      <c r="K23" s="28"/>
      <c r="L23" s="28">
        <v>37092</v>
      </c>
      <c r="M23" s="28">
        <v>23386</v>
      </c>
      <c r="N23" s="28"/>
      <c r="O23" s="31">
        <f t="shared" si="1"/>
        <v>98155</v>
      </c>
      <c r="P23" s="32">
        <f t="shared" si="2"/>
        <v>228075</v>
      </c>
      <c r="Q23" s="32"/>
      <c r="R23" s="212"/>
      <c r="S23" s="32">
        <f t="shared" si="3"/>
        <v>228075</v>
      </c>
      <c r="T23" s="32">
        <f t="shared" si="4"/>
        <v>2736900</v>
      </c>
      <c r="U23" s="51"/>
      <c r="V23" s="5"/>
      <c r="W23" s="5"/>
    </row>
    <row r="24" spans="1:23" ht="36.75" customHeight="1">
      <c r="A24" s="87"/>
      <c r="B24" s="34" t="s">
        <v>174</v>
      </c>
      <c r="C24" s="35">
        <f>SUM(C18:C23)</f>
        <v>25</v>
      </c>
      <c r="D24" s="36"/>
      <c r="E24" s="36">
        <f>SUM(E18:E23)</f>
        <v>163404</v>
      </c>
      <c r="F24" s="36">
        <f>SUM(F18:F23)</f>
        <v>7943</v>
      </c>
      <c r="G24" s="36">
        <f>SUM(G18:G23)</f>
        <v>2024</v>
      </c>
      <c r="H24" s="36">
        <f>SUM(H18:H23)</f>
        <v>6976</v>
      </c>
      <c r="I24" s="36">
        <f>SUM(I18:I23)</f>
        <v>41836</v>
      </c>
      <c r="J24" s="36"/>
      <c r="K24" s="36">
        <f aca="true" t="shared" si="5" ref="K24:P24">SUM(K18:K23)</f>
        <v>0</v>
      </c>
      <c r="L24" s="36">
        <f t="shared" si="5"/>
        <v>45955</v>
      </c>
      <c r="M24" s="36">
        <f t="shared" si="5"/>
        <v>29750</v>
      </c>
      <c r="N24" s="36">
        <f t="shared" si="5"/>
        <v>0</v>
      </c>
      <c r="O24" s="36">
        <f t="shared" si="5"/>
        <v>134484</v>
      </c>
      <c r="P24" s="36">
        <f t="shared" si="5"/>
        <v>297888</v>
      </c>
      <c r="Q24" s="36"/>
      <c r="R24" s="66"/>
      <c r="S24" s="40">
        <f t="shared" si="3"/>
        <v>297888</v>
      </c>
      <c r="T24" s="40">
        <f t="shared" si="4"/>
        <v>3574656</v>
      </c>
      <c r="U24" s="101"/>
      <c r="V24" s="195"/>
      <c r="W24" s="195"/>
    </row>
    <row r="25" spans="1:23" s="97" customFormat="1" ht="50.25" customHeight="1">
      <c r="A25" s="249" t="s">
        <v>175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/>
      <c r="T25" s="214"/>
      <c r="U25" s="157"/>
      <c r="V25" s="5"/>
      <c r="W25" s="5"/>
    </row>
    <row r="26" spans="1:28" ht="32.25" customHeight="1">
      <c r="A26" s="37">
        <v>21</v>
      </c>
      <c r="B26" s="29" t="s">
        <v>305</v>
      </c>
      <c r="C26" s="30">
        <v>37.5</v>
      </c>
      <c r="D26" s="31">
        <v>6160</v>
      </c>
      <c r="E26" s="31">
        <f aca="true" t="shared" si="6" ref="E26:E35">ROUND(C26*D26,0)</f>
        <v>231000</v>
      </c>
      <c r="F26" s="31">
        <v>8016</v>
      </c>
      <c r="G26" s="31">
        <v>624</v>
      </c>
      <c r="H26" s="31"/>
      <c r="I26" s="31">
        <v>61380</v>
      </c>
      <c r="J26" s="226"/>
      <c r="K26" s="31">
        <v>1848</v>
      </c>
      <c r="L26" s="31">
        <v>76230</v>
      </c>
      <c r="M26" s="31">
        <v>43890</v>
      </c>
      <c r="N26" s="31">
        <v>14414</v>
      </c>
      <c r="O26" s="31">
        <f>SUM(F26:N26)</f>
        <v>206402</v>
      </c>
      <c r="P26" s="32">
        <f>E26+O26</f>
        <v>437402</v>
      </c>
      <c r="Q26" s="32"/>
      <c r="R26" s="212"/>
      <c r="S26" s="212">
        <f>P26*1</f>
        <v>437402</v>
      </c>
      <c r="T26" s="32">
        <f t="shared" si="4"/>
        <v>5248824</v>
      </c>
      <c r="U26" s="51"/>
      <c r="V26" s="5"/>
      <c r="W26" s="5"/>
      <c r="X26" s="216"/>
      <c r="Y26" s="216"/>
      <c r="Z26" s="216"/>
      <c r="AA26" s="2"/>
      <c r="AB26" s="2"/>
    </row>
    <row r="27" spans="1:28" ht="32.25" customHeight="1">
      <c r="A27" s="37">
        <v>19</v>
      </c>
      <c r="B27" s="29" t="s">
        <v>310</v>
      </c>
      <c r="C27" s="30">
        <v>25.25</v>
      </c>
      <c r="D27" s="31">
        <v>5472</v>
      </c>
      <c r="E27" s="31">
        <f t="shared" si="6"/>
        <v>138168</v>
      </c>
      <c r="F27" s="31"/>
      <c r="G27" s="31"/>
      <c r="H27" s="31"/>
      <c r="I27" s="31">
        <v>31658</v>
      </c>
      <c r="J27" s="226"/>
      <c r="K27" s="31">
        <v>13264</v>
      </c>
      <c r="L27" s="31">
        <v>34542</v>
      </c>
      <c r="M27" s="31">
        <v>21554</v>
      </c>
      <c r="N27" s="31">
        <v>663</v>
      </c>
      <c r="O27" s="31">
        <f aca="true" t="shared" si="7" ref="O27:O35">SUM(F27:N27)</f>
        <v>101681</v>
      </c>
      <c r="P27" s="32">
        <f aca="true" t="shared" si="8" ref="P27:P35">E27+O27</f>
        <v>239849</v>
      </c>
      <c r="Q27" s="32"/>
      <c r="R27" s="212"/>
      <c r="S27" s="212">
        <f aca="true" t="shared" si="9" ref="S27:S35">P27*1</f>
        <v>239849</v>
      </c>
      <c r="T27" s="32">
        <f t="shared" si="4"/>
        <v>2878188</v>
      </c>
      <c r="U27" s="51"/>
      <c r="V27" s="5"/>
      <c r="W27" s="5"/>
      <c r="X27" s="216"/>
      <c r="Y27" s="216"/>
      <c r="Z27" s="216"/>
      <c r="AA27" s="2"/>
      <c r="AB27" s="2"/>
    </row>
    <row r="28" spans="1:28" ht="32.25" customHeight="1">
      <c r="A28" s="37">
        <v>20</v>
      </c>
      <c r="B28" s="29" t="s">
        <v>252</v>
      </c>
      <c r="C28" s="30">
        <v>121.25</v>
      </c>
      <c r="D28" s="31">
        <v>5824</v>
      </c>
      <c r="E28" s="31">
        <f t="shared" si="6"/>
        <v>706160</v>
      </c>
      <c r="F28" s="31">
        <v>15253</v>
      </c>
      <c r="G28" s="31">
        <v>636</v>
      </c>
      <c r="H28" s="31"/>
      <c r="I28" s="31">
        <v>157941</v>
      </c>
      <c r="J28" s="226"/>
      <c r="K28" s="31">
        <v>1747</v>
      </c>
      <c r="L28" s="31">
        <v>197265</v>
      </c>
      <c r="M28" s="31">
        <v>111573</v>
      </c>
      <c r="N28" s="31">
        <v>6002</v>
      </c>
      <c r="O28" s="31">
        <f t="shared" si="7"/>
        <v>490417</v>
      </c>
      <c r="P28" s="32">
        <f t="shared" si="8"/>
        <v>1196577</v>
      </c>
      <c r="Q28" s="32"/>
      <c r="R28" s="212"/>
      <c r="S28" s="212">
        <f t="shared" si="9"/>
        <v>1196577</v>
      </c>
      <c r="T28" s="32">
        <f t="shared" si="4"/>
        <v>14358924</v>
      </c>
      <c r="U28" s="51"/>
      <c r="V28" s="5"/>
      <c r="W28" s="5"/>
      <c r="X28" s="216"/>
      <c r="Y28" s="216"/>
      <c r="Z28" s="216"/>
      <c r="AA28" s="2"/>
      <c r="AB28" s="2"/>
    </row>
    <row r="29" spans="1:28" ht="32.25" customHeight="1">
      <c r="A29" s="37">
        <v>19</v>
      </c>
      <c r="B29" s="29" t="s">
        <v>252</v>
      </c>
      <c r="C29" s="30">
        <v>27.75</v>
      </c>
      <c r="D29" s="31">
        <v>5472</v>
      </c>
      <c r="E29" s="31">
        <f t="shared" si="6"/>
        <v>151848</v>
      </c>
      <c r="F29" s="31">
        <v>106</v>
      </c>
      <c r="G29" s="31"/>
      <c r="H29" s="31"/>
      <c r="I29" s="31">
        <v>33413</v>
      </c>
      <c r="J29" s="226"/>
      <c r="K29" s="31"/>
      <c r="L29" s="31">
        <v>33962</v>
      </c>
      <c r="M29" s="31">
        <v>27029</v>
      </c>
      <c r="N29" s="31"/>
      <c r="O29" s="31">
        <f t="shared" si="7"/>
        <v>94510</v>
      </c>
      <c r="P29" s="32">
        <f t="shared" si="8"/>
        <v>246358</v>
      </c>
      <c r="Q29" s="32"/>
      <c r="R29" s="212"/>
      <c r="S29" s="212">
        <f t="shared" si="9"/>
        <v>246358</v>
      </c>
      <c r="T29" s="32">
        <f t="shared" si="4"/>
        <v>2956296</v>
      </c>
      <c r="U29" s="51"/>
      <c r="V29" s="5"/>
      <c r="W29" s="5"/>
      <c r="X29" s="216"/>
      <c r="Y29" s="216"/>
      <c r="Z29" s="216"/>
      <c r="AA29" s="2"/>
      <c r="AB29" s="2"/>
    </row>
    <row r="30" spans="1:28" ht="32.25" customHeight="1">
      <c r="A30" s="37">
        <v>16</v>
      </c>
      <c r="B30" s="29" t="s">
        <v>252</v>
      </c>
      <c r="C30" s="30">
        <v>0.5</v>
      </c>
      <c r="D30" s="31">
        <v>4464</v>
      </c>
      <c r="E30" s="31">
        <f t="shared" si="6"/>
        <v>2232</v>
      </c>
      <c r="F30" s="31"/>
      <c r="G30" s="31"/>
      <c r="H30" s="31"/>
      <c r="I30" s="31">
        <v>446</v>
      </c>
      <c r="J30" s="226"/>
      <c r="K30" s="31"/>
      <c r="L30" s="31"/>
      <c r="M30" s="31">
        <v>446</v>
      </c>
      <c r="N30" s="31"/>
      <c r="O30" s="31">
        <f t="shared" si="7"/>
        <v>892</v>
      </c>
      <c r="P30" s="32">
        <f t="shared" si="8"/>
        <v>3124</v>
      </c>
      <c r="Q30" s="32"/>
      <c r="R30" s="212"/>
      <c r="S30" s="212">
        <f t="shared" si="9"/>
        <v>3124</v>
      </c>
      <c r="T30" s="32">
        <f t="shared" si="4"/>
        <v>37488</v>
      </c>
      <c r="U30" s="51"/>
      <c r="V30" s="5"/>
      <c r="W30" s="5"/>
      <c r="X30" s="216"/>
      <c r="Y30" s="216"/>
      <c r="Z30" s="216"/>
      <c r="AA30" s="2"/>
      <c r="AB30" s="2"/>
    </row>
    <row r="31" spans="1:28" ht="32.25" customHeight="1">
      <c r="A31" s="37">
        <v>19</v>
      </c>
      <c r="B31" s="29" t="s">
        <v>177</v>
      </c>
      <c r="C31" s="30">
        <v>301.5</v>
      </c>
      <c r="D31" s="31">
        <v>5472</v>
      </c>
      <c r="E31" s="31">
        <f t="shared" si="6"/>
        <v>1649808</v>
      </c>
      <c r="F31" s="31">
        <v>2475</v>
      </c>
      <c r="G31" s="31">
        <v>412</v>
      </c>
      <c r="H31" s="31"/>
      <c r="I31" s="31">
        <v>312171</v>
      </c>
      <c r="J31" s="226"/>
      <c r="K31" s="31">
        <v>18550</v>
      </c>
      <c r="L31" s="31">
        <v>324847</v>
      </c>
      <c r="M31" s="31">
        <v>181479</v>
      </c>
      <c r="N31" s="31">
        <v>22437</v>
      </c>
      <c r="O31" s="31">
        <f t="shared" si="7"/>
        <v>862371</v>
      </c>
      <c r="P31" s="32">
        <f t="shared" si="8"/>
        <v>2512179</v>
      </c>
      <c r="Q31" s="32"/>
      <c r="R31" s="212"/>
      <c r="S31" s="212">
        <f t="shared" si="9"/>
        <v>2512179</v>
      </c>
      <c r="T31" s="32">
        <f t="shared" si="4"/>
        <v>30146148</v>
      </c>
      <c r="U31" s="51"/>
      <c r="V31" s="5"/>
      <c r="W31" s="5"/>
      <c r="X31" s="216"/>
      <c r="Y31" s="216"/>
      <c r="Z31" s="216"/>
      <c r="AA31" s="2"/>
      <c r="AB31" s="2"/>
    </row>
    <row r="32" spans="1:28" ht="32.25" customHeight="1">
      <c r="A32" s="37">
        <v>17</v>
      </c>
      <c r="B32" s="29" t="s">
        <v>177</v>
      </c>
      <c r="C32" s="30">
        <v>43.3</v>
      </c>
      <c r="D32" s="31">
        <v>4800</v>
      </c>
      <c r="E32" s="31">
        <f t="shared" si="6"/>
        <v>207840</v>
      </c>
      <c r="F32" s="31"/>
      <c r="G32" s="31"/>
      <c r="H32" s="31"/>
      <c r="I32" s="31">
        <v>38487</v>
      </c>
      <c r="J32" s="226"/>
      <c r="K32" s="31">
        <v>5757</v>
      </c>
      <c r="L32" s="31"/>
      <c r="M32" s="31">
        <v>23902</v>
      </c>
      <c r="N32" s="31"/>
      <c r="O32" s="31">
        <f t="shared" si="7"/>
        <v>68146</v>
      </c>
      <c r="P32" s="32">
        <f t="shared" si="8"/>
        <v>275986</v>
      </c>
      <c r="Q32" s="32"/>
      <c r="R32" s="212"/>
      <c r="S32" s="212">
        <f t="shared" si="9"/>
        <v>275986</v>
      </c>
      <c r="T32" s="32">
        <f t="shared" si="4"/>
        <v>3311832</v>
      </c>
      <c r="U32" s="51"/>
      <c r="V32" s="5"/>
      <c r="W32" s="5"/>
      <c r="X32" s="216"/>
      <c r="Y32" s="216"/>
      <c r="Z32" s="216"/>
      <c r="AA32" s="2"/>
      <c r="AB32" s="2"/>
    </row>
    <row r="33" spans="1:28" ht="32.25" customHeight="1">
      <c r="A33" s="37">
        <v>16</v>
      </c>
      <c r="B33" s="29" t="s">
        <v>177</v>
      </c>
      <c r="C33" s="30">
        <v>25.75</v>
      </c>
      <c r="D33" s="31">
        <v>4464</v>
      </c>
      <c r="E33" s="31">
        <f t="shared" si="6"/>
        <v>114948</v>
      </c>
      <c r="F33" s="31"/>
      <c r="G33" s="31"/>
      <c r="H33" s="31"/>
      <c r="I33" s="31">
        <v>18293</v>
      </c>
      <c r="J33" s="226"/>
      <c r="K33" s="31"/>
      <c r="L33" s="31"/>
      <c r="M33" s="31">
        <v>16920</v>
      </c>
      <c r="N33" s="31"/>
      <c r="O33" s="31">
        <f t="shared" si="7"/>
        <v>35213</v>
      </c>
      <c r="P33" s="32">
        <f t="shared" si="8"/>
        <v>150161</v>
      </c>
      <c r="Q33" s="32"/>
      <c r="R33" s="212"/>
      <c r="S33" s="212">
        <f t="shared" si="9"/>
        <v>150161</v>
      </c>
      <c r="T33" s="32">
        <f t="shared" si="4"/>
        <v>1801932</v>
      </c>
      <c r="U33" s="51"/>
      <c r="V33" s="5"/>
      <c r="W33" s="5"/>
      <c r="X33" s="216"/>
      <c r="Y33" s="216"/>
      <c r="Z33" s="216"/>
      <c r="AA33" s="2"/>
      <c r="AB33" s="2"/>
    </row>
    <row r="34" spans="1:28" ht="32.25" customHeight="1">
      <c r="A34" s="37">
        <v>17</v>
      </c>
      <c r="B34" s="29" t="s">
        <v>269</v>
      </c>
      <c r="C34" s="30">
        <v>106.25</v>
      </c>
      <c r="D34" s="31">
        <v>4800</v>
      </c>
      <c r="E34" s="31">
        <f t="shared" si="6"/>
        <v>510000</v>
      </c>
      <c r="F34" s="31">
        <v>7497</v>
      </c>
      <c r="G34" s="31"/>
      <c r="H34" s="31"/>
      <c r="I34" s="31">
        <v>61450</v>
      </c>
      <c r="J34" s="226"/>
      <c r="K34" s="31"/>
      <c r="L34" s="31"/>
      <c r="M34" s="31">
        <v>7650</v>
      </c>
      <c r="N34" s="31"/>
      <c r="O34" s="31">
        <f t="shared" si="7"/>
        <v>76597</v>
      </c>
      <c r="P34" s="32">
        <f t="shared" si="8"/>
        <v>586597</v>
      </c>
      <c r="Q34" s="32"/>
      <c r="R34" s="212"/>
      <c r="S34" s="212">
        <f t="shared" si="9"/>
        <v>586597</v>
      </c>
      <c r="T34" s="32">
        <f t="shared" si="4"/>
        <v>7039164</v>
      </c>
      <c r="U34" s="51"/>
      <c r="V34" s="5"/>
      <c r="W34" s="5"/>
      <c r="X34" s="216"/>
      <c r="Y34" s="216"/>
      <c r="Z34" s="216"/>
      <c r="AA34" s="2"/>
      <c r="AB34" s="2"/>
    </row>
    <row r="35" spans="1:28" ht="32.25" customHeight="1">
      <c r="A35" s="37">
        <v>16</v>
      </c>
      <c r="B35" s="29" t="s">
        <v>253</v>
      </c>
      <c r="C35" s="30">
        <v>22.25</v>
      </c>
      <c r="D35" s="31">
        <v>4464</v>
      </c>
      <c r="E35" s="31">
        <f t="shared" si="6"/>
        <v>99324</v>
      </c>
      <c r="F35" s="31">
        <v>785</v>
      </c>
      <c r="G35" s="31"/>
      <c r="H35" s="31"/>
      <c r="I35" s="31">
        <v>7426</v>
      </c>
      <c r="J35" s="226"/>
      <c r="K35" s="31"/>
      <c r="L35" s="31"/>
      <c r="M35" s="31">
        <v>507</v>
      </c>
      <c r="N35" s="31"/>
      <c r="O35" s="31">
        <f t="shared" si="7"/>
        <v>8718</v>
      </c>
      <c r="P35" s="32">
        <f t="shared" si="8"/>
        <v>108042</v>
      </c>
      <c r="Q35" s="32"/>
      <c r="R35" s="212"/>
      <c r="S35" s="212">
        <f t="shared" si="9"/>
        <v>108042</v>
      </c>
      <c r="T35" s="32">
        <f t="shared" si="4"/>
        <v>1296504</v>
      </c>
      <c r="U35" s="51"/>
      <c r="V35" s="5"/>
      <c r="W35" s="5"/>
      <c r="X35" s="216"/>
      <c r="Y35" s="216"/>
      <c r="Z35" s="216"/>
      <c r="AA35" s="2"/>
      <c r="AB35" s="2"/>
    </row>
    <row r="36" spans="1:28" ht="36.75" customHeight="1">
      <c r="A36" s="171"/>
      <c r="B36" s="44" t="s">
        <v>119</v>
      </c>
      <c r="C36" s="35">
        <f>SUM(C26:C35)</f>
        <v>711.3</v>
      </c>
      <c r="D36" s="36"/>
      <c r="E36" s="36">
        <f>SUM(E26:E35)</f>
        <v>3811328</v>
      </c>
      <c r="F36" s="36">
        <f>SUM(F26:F35)</f>
        <v>34132</v>
      </c>
      <c r="G36" s="36">
        <f>SUM(G26:G35)</f>
        <v>1672</v>
      </c>
      <c r="H36" s="36">
        <f>SUM(H26:H35)</f>
        <v>0</v>
      </c>
      <c r="I36" s="36">
        <f>SUM(I26:I35)</f>
        <v>722665</v>
      </c>
      <c r="J36" s="210"/>
      <c r="K36" s="36">
        <f aca="true" t="shared" si="10" ref="K36:P36">SUM(K26:K35)</f>
        <v>41166</v>
      </c>
      <c r="L36" s="36">
        <f t="shared" si="10"/>
        <v>666846</v>
      </c>
      <c r="M36" s="36">
        <f t="shared" si="10"/>
        <v>434950</v>
      </c>
      <c r="N36" s="36">
        <f t="shared" si="10"/>
        <v>43516</v>
      </c>
      <c r="O36" s="36">
        <f t="shared" si="10"/>
        <v>1944947</v>
      </c>
      <c r="P36" s="36">
        <f t="shared" si="10"/>
        <v>5756275</v>
      </c>
      <c r="Q36" s="36"/>
      <c r="R36" s="66"/>
      <c r="S36" s="184">
        <f>P36*1</f>
        <v>5756275</v>
      </c>
      <c r="T36" s="40">
        <f t="shared" si="4"/>
        <v>69075300</v>
      </c>
      <c r="U36" s="101">
        <v>494294</v>
      </c>
      <c r="V36" s="6"/>
      <c r="W36" s="6"/>
      <c r="X36" s="216"/>
      <c r="Y36" s="216"/>
      <c r="Z36" s="216"/>
      <c r="AA36" s="2"/>
      <c r="AB36" s="2"/>
    </row>
    <row r="37" spans="1:21" ht="51" customHeight="1">
      <c r="A37" s="230" t="s">
        <v>8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2"/>
      <c r="T37" s="141"/>
      <c r="U37" s="78"/>
    </row>
    <row r="38" spans="1:21" ht="33" customHeight="1">
      <c r="A38" s="37">
        <v>16</v>
      </c>
      <c r="B38" s="29" t="s">
        <v>139</v>
      </c>
      <c r="C38" s="30">
        <v>1</v>
      </c>
      <c r="D38" s="31">
        <v>4464</v>
      </c>
      <c r="E38" s="31">
        <f>ROUND(C38*D38,0)</f>
        <v>4464</v>
      </c>
      <c r="F38" s="31"/>
      <c r="G38" s="31"/>
      <c r="H38" s="31"/>
      <c r="I38" s="31">
        <v>1339</v>
      </c>
      <c r="J38" s="31"/>
      <c r="K38" s="31"/>
      <c r="L38" s="31">
        <v>1116</v>
      </c>
      <c r="M38" s="31">
        <v>670</v>
      </c>
      <c r="N38" s="31"/>
      <c r="O38" s="31">
        <f>SUM(F38:N38)</f>
        <v>3125</v>
      </c>
      <c r="P38" s="32">
        <f>E38+O38</f>
        <v>7589</v>
      </c>
      <c r="Q38" s="32">
        <f>3200*C38</f>
        <v>3200</v>
      </c>
      <c r="R38" s="212"/>
      <c r="S38" s="32">
        <f>P38+R38</f>
        <v>7589</v>
      </c>
      <c r="T38" s="32">
        <f t="shared" si="4"/>
        <v>91068</v>
      </c>
      <c r="U38" s="51"/>
    </row>
    <row r="39" spans="1:21" ht="33" customHeight="1">
      <c r="A39" s="37">
        <v>12</v>
      </c>
      <c r="B39" s="29" t="s">
        <v>138</v>
      </c>
      <c r="C39" s="30">
        <v>1</v>
      </c>
      <c r="D39" s="31">
        <v>3392</v>
      </c>
      <c r="E39" s="31">
        <f>ROUND(C39*D39,0)</f>
        <v>3392</v>
      </c>
      <c r="F39" s="31"/>
      <c r="G39" s="31"/>
      <c r="H39" s="31"/>
      <c r="I39" s="31">
        <v>1018</v>
      </c>
      <c r="J39" s="31"/>
      <c r="K39" s="31"/>
      <c r="L39" s="31"/>
      <c r="M39" s="31"/>
      <c r="N39" s="31"/>
      <c r="O39" s="31">
        <f>SUM(F39:N39)</f>
        <v>1018</v>
      </c>
      <c r="P39" s="32">
        <f>E39+O39</f>
        <v>4410</v>
      </c>
      <c r="Q39" s="32">
        <f>3200*C39</f>
        <v>3200</v>
      </c>
      <c r="R39" s="212"/>
      <c r="S39" s="32">
        <f>P39+R39</f>
        <v>4410</v>
      </c>
      <c r="T39" s="32">
        <f t="shared" si="4"/>
        <v>52920</v>
      </c>
      <c r="U39" s="51"/>
    </row>
    <row r="40" spans="1:21" s="3" customFormat="1" ht="37.5" customHeight="1">
      <c r="A40" s="38"/>
      <c r="B40" s="34" t="s">
        <v>169</v>
      </c>
      <c r="C40" s="35">
        <f>SUM(C38:C39)</f>
        <v>2</v>
      </c>
      <c r="D40" s="36"/>
      <c r="E40" s="36">
        <f>SUM(E38:E39)</f>
        <v>7856</v>
      </c>
      <c r="F40" s="36">
        <f aca="true" t="shared" si="11" ref="F40:O40">SUM(F38:F39)</f>
        <v>0</v>
      </c>
      <c r="G40" s="36">
        <f t="shared" si="11"/>
        <v>0</v>
      </c>
      <c r="H40" s="36"/>
      <c r="I40" s="36">
        <f t="shared" si="11"/>
        <v>2357</v>
      </c>
      <c r="J40" s="36"/>
      <c r="K40" s="36">
        <f t="shared" si="11"/>
        <v>0</v>
      </c>
      <c r="L40" s="36">
        <f t="shared" si="11"/>
        <v>1116</v>
      </c>
      <c r="M40" s="36">
        <f t="shared" si="11"/>
        <v>670</v>
      </c>
      <c r="N40" s="36">
        <f t="shared" si="11"/>
        <v>0</v>
      </c>
      <c r="O40" s="36">
        <f t="shared" si="11"/>
        <v>4143</v>
      </c>
      <c r="P40" s="39">
        <f>SUM(P38:P39)</f>
        <v>11999</v>
      </c>
      <c r="Q40" s="32">
        <f>3200*C40</f>
        <v>6400</v>
      </c>
      <c r="R40" s="212"/>
      <c r="S40" s="40">
        <f>P40+R40</f>
        <v>11999</v>
      </c>
      <c r="T40" s="40">
        <f t="shared" si="4"/>
        <v>143988</v>
      </c>
      <c r="U40" s="101"/>
    </row>
    <row r="41" spans="1:21" s="3" customFormat="1" ht="37.5" customHeight="1">
      <c r="A41" s="38"/>
      <c r="B41" s="34" t="s">
        <v>170</v>
      </c>
      <c r="C41" s="35">
        <f>C24+C36+C40</f>
        <v>738.3</v>
      </c>
      <c r="D41" s="35">
        <f aca="true" t="shared" si="12" ref="D41:T41">D24+D36+D40</f>
        <v>0</v>
      </c>
      <c r="E41" s="35">
        <f t="shared" si="12"/>
        <v>3982588</v>
      </c>
      <c r="F41" s="35">
        <f t="shared" si="12"/>
        <v>42075</v>
      </c>
      <c r="G41" s="35">
        <f t="shared" si="12"/>
        <v>3696</v>
      </c>
      <c r="H41" s="35">
        <f t="shared" si="12"/>
        <v>6976</v>
      </c>
      <c r="I41" s="35">
        <f t="shared" si="12"/>
        <v>766858</v>
      </c>
      <c r="J41" s="35">
        <f t="shared" si="12"/>
        <v>0</v>
      </c>
      <c r="K41" s="35">
        <f t="shared" si="12"/>
        <v>41166</v>
      </c>
      <c r="L41" s="35">
        <f t="shared" si="12"/>
        <v>713917</v>
      </c>
      <c r="M41" s="35">
        <f t="shared" si="12"/>
        <v>465370</v>
      </c>
      <c r="N41" s="35">
        <f t="shared" si="12"/>
        <v>43516</v>
      </c>
      <c r="O41" s="35">
        <f t="shared" si="12"/>
        <v>2083574</v>
      </c>
      <c r="P41" s="35">
        <f t="shared" si="12"/>
        <v>6066162</v>
      </c>
      <c r="Q41" s="35">
        <f t="shared" si="12"/>
        <v>6400</v>
      </c>
      <c r="R41" s="35">
        <f t="shared" si="12"/>
        <v>0</v>
      </c>
      <c r="S41" s="35">
        <f t="shared" si="12"/>
        <v>6066162</v>
      </c>
      <c r="T41" s="35">
        <f t="shared" si="12"/>
        <v>72793944</v>
      </c>
      <c r="U41" s="89"/>
    </row>
    <row r="42" spans="1:22" s="77" customFormat="1" ht="51" customHeight="1">
      <c r="A42" s="249" t="s">
        <v>9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1"/>
      <c r="T42" s="214"/>
      <c r="U42" s="157"/>
      <c r="V42" s="78"/>
    </row>
    <row r="43" spans="1:22" s="77" customFormat="1" ht="51" customHeight="1">
      <c r="A43" s="230" t="s">
        <v>242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2"/>
      <c r="T43" s="141"/>
      <c r="U43" s="78"/>
      <c r="V43" s="78"/>
    </row>
    <row r="44" spans="1:25" ht="34.5" customHeight="1">
      <c r="A44" s="37">
        <v>11</v>
      </c>
      <c r="B44" s="29" t="s">
        <v>137</v>
      </c>
      <c r="C44" s="30">
        <v>34.5</v>
      </c>
      <c r="D44" s="31">
        <v>3152</v>
      </c>
      <c r="E44" s="31">
        <f aca="true" t="shared" si="13" ref="E44:E64">ROUND(C44*D44,0)</f>
        <v>108744</v>
      </c>
      <c r="F44" s="42"/>
      <c r="G44" s="31"/>
      <c r="H44" s="31"/>
      <c r="I44" s="31">
        <v>32623</v>
      </c>
      <c r="J44" s="31">
        <v>21749</v>
      </c>
      <c r="K44" s="42"/>
      <c r="L44" s="42"/>
      <c r="M44" s="31">
        <v>946</v>
      </c>
      <c r="N44" s="31">
        <v>3908</v>
      </c>
      <c r="O44" s="31">
        <f>SUM(F44:N44)</f>
        <v>59226</v>
      </c>
      <c r="P44" s="32">
        <f>E44+O44</f>
        <v>167970</v>
      </c>
      <c r="Q44" s="32">
        <f>3200*C44+N44</f>
        <v>114308</v>
      </c>
      <c r="R44" s="212"/>
      <c r="S44" s="32">
        <f aca="true" t="shared" si="14" ref="S44:S65">P44+R44</f>
        <v>167970</v>
      </c>
      <c r="T44" s="32">
        <f>S44*12</f>
        <v>2015640</v>
      </c>
      <c r="U44" s="51"/>
      <c r="X44" s="86"/>
      <c r="Y44" s="86">
        <v>0.6</v>
      </c>
    </row>
    <row r="45" spans="1:23" ht="34.5" customHeight="1">
      <c r="A45" s="37">
        <v>11</v>
      </c>
      <c r="B45" s="29" t="s">
        <v>140</v>
      </c>
      <c r="C45" s="30">
        <v>1</v>
      </c>
      <c r="D45" s="31">
        <v>3152</v>
      </c>
      <c r="E45" s="31">
        <f t="shared" si="13"/>
        <v>3152</v>
      </c>
      <c r="F45" s="42"/>
      <c r="G45" s="31"/>
      <c r="H45" s="31"/>
      <c r="I45" s="31"/>
      <c r="J45" s="31"/>
      <c r="K45" s="42"/>
      <c r="L45" s="42"/>
      <c r="M45" s="31"/>
      <c r="N45" s="31"/>
      <c r="O45" s="31">
        <f>SUM(F45:N45)</f>
        <v>0</v>
      </c>
      <c r="P45" s="32">
        <f aca="true" t="shared" si="15" ref="P45:P64">E45+O45</f>
        <v>3152</v>
      </c>
      <c r="Q45" s="32">
        <f>3200*C45</f>
        <v>3200</v>
      </c>
      <c r="R45" s="212">
        <f aca="true" t="shared" si="16" ref="R45:R64">Q45-P45</f>
        <v>48</v>
      </c>
      <c r="S45" s="32">
        <f t="shared" si="14"/>
        <v>3200</v>
      </c>
      <c r="T45" s="32">
        <f aca="true" t="shared" si="17" ref="T45:T82">S45*12</f>
        <v>38400</v>
      </c>
      <c r="U45" s="51"/>
      <c r="W45" s="86"/>
    </row>
    <row r="46" spans="1:21" ht="34.5" customHeight="1">
      <c r="A46" s="37">
        <v>10</v>
      </c>
      <c r="B46" s="29" t="s">
        <v>141</v>
      </c>
      <c r="C46" s="30">
        <v>1</v>
      </c>
      <c r="D46" s="31">
        <v>2912</v>
      </c>
      <c r="E46" s="31">
        <f t="shared" si="13"/>
        <v>2912</v>
      </c>
      <c r="F46" s="42"/>
      <c r="G46" s="31"/>
      <c r="H46" s="31"/>
      <c r="I46" s="31"/>
      <c r="J46" s="31"/>
      <c r="K46" s="42"/>
      <c r="L46" s="42"/>
      <c r="M46" s="31"/>
      <c r="N46" s="31"/>
      <c r="O46" s="31">
        <f>SUM(F46:N46)</f>
        <v>0</v>
      </c>
      <c r="P46" s="32">
        <f t="shared" si="15"/>
        <v>2912</v>
      </c>
      <c r="Q46" s="32">
        <f>3200*C46</f>
        <v>3200</v>
      </c>
      <c r="R46" s="212">
        <f t="shared" si="16"/>
        <v>288</v>
      </c>
      <c r="S46" s="32">
        <f t="shared" si="14"/>
        <v>3200</v>
      </c>
      <c r="T46" s="32">
        <f t="shared" si="17"/>
        <v>38400</v>
      </c>
      <c r="U46" s="51"/>
    </row>
    <row r="47" spans="1:21" ht="34.5" customHeight="1">
      <c r="A47" s="37">
        <v>10</v>
      </c>
      <c r="B47" s="29" t="s">
        <v>346</v>
      </c>
      <c r="C47" s="30">
        <v>1</v>
      </c>
      <c r="D47" s="31">
        <v>2912</v>
      </c>
      <c r="E47" s="31">
        <f t="shared" si="13"/>
        <v>2912</v>
      </c>
      <c r="F47" s="42"/>
      <c r="G47" s="31"/>
      <c r="H47" s="31"/>
      <c r="I47" s="31"/>
      <c r="J47" s="31"/>
      <c r="K47" s="42"/>
      <c r="L47" s="42"/>
      <c r="M47" s="31"/>
      <c r="N47" s="31"/>
      <c r="O47" s="31">
        <f>SUM(F47:N47)</f>
        <v>0</v>
      </c>
      <c r="P47" s="32">
        <f t="shared" si="15"/>
        <v>2912</v>
      </c>
      <c r="Q47" s="32">
        <f>3200*C47</f>
        <v>3200</v>
      </c>
      <c r="R47" s="212">
        <f t="shared" si="16"/>
        <v>288</v>
      </c>
      <c r="S47" s="32">
        <f t="shared" si="14"/>
        <v>3200</v>
      </c>
      <c r="T47" s="32">
        <f t="shared" si="17"/>
        <v>38400</v>
      </c>
      <c r="U47" s="51"/>
    </row>
    <row r="48" spans="1:21" ht="34.5" customHeight="1">
      <c r="A48" s="37">
        <v>10</v>
      </c>
      <c r="B48" s="29" t="s">
        <v>142</v>
      </c>
      <c r="C48" s="30">
        <v>1</v>
      </c>
      <c r="D48" s="31">
        <v>2912</v>
      </c>
      <c r="E48" s="31">
        <f t="shared" si="13"/>
        <v>2912</v>
      </c>
      <c r="F48" s="42"/>
      <c r="G48" s="31"/>
      <c r="H48" s="31"/>
      <c r="I48" s="31"/>
      <c r="J48" s="31"/>
      <c r="K48" s="42"/>
      <c r="L48" s="42"/>
      <c r="M48" s="31"/>
      <c r="N48" s="31"/>
      <c r="O48" s="31">
        <f>SUM(F48:N48)</f>
        <v>0</v>
      </c>
      <c r="P48" s="32">
        <f>E48+O48</f>
        <v>2912</v>
      </c>
      <c r="Q48" s="32">
        <f>3200*C48</f>
        <v>3200</v>
      </c>
      <c r="R48" s="212">
        <f t="shared" si="16"/>
        <v>288</v>
      </c>
      <c r="S48" s="32">
        <f t="shared" si="14"/>
        <v>3200</v>
      </c>
      <c r="T48" s="32">
        <f t="shared" si="17"/>
        <v>38400</v>
      </c>
      <c r="U48" s="51"/>
    </row>
    <row r="49" spans="1:25" ht="34.5" customHeight="1">
      <c r="A49" s="37">
        <v>10</v>
      </c>
      <c r="B49" s="29" t="s">
        <v>10</v>
      </c>
      <c r="C49" s="30">
        <v>45.5</v>
      </c>
      <c r="D49" s="31">
        <v>2912</v>
      </c>
      <c r="E49" s="31">
        <f t="shared" si="13"/>
        <v>132496</v>
      </c>
      <c r="F49" s="42"/>
      <c r="G49" s="31"/>
      <c r="H49" s="31"/>
      <c r="I49" s="31"/>
      <c r="J49" s="31"/>
      <c r="K49" s="42"/>
      <c r="L49" s="42"/>
      <c r="M49" s="31">
        <v>311</v>
      </c>
      <c r="N49" s="31">
        <v>1514</v>
      </c>
      <c r="O49" s="31">
        <f aca="true" t="shared" si="18" ref="O49:O64">SUM(F49:N49)</f>
        <v>1825</v>
      </c>
      <c r="P49" s="32">
        <f t="shared" si="15"/>
        <v>134321</v>
      </c>
      <c r="Q49" s="32">
        <f>3200*C49+N49</f>
        <v>147114</v>
      </c>
      <c r="R49" s="212">
        <f t="shared" si="16"/>
        <v>12793</v>
      </c>
      <c r="S49" s="32">
        <f t="shared" si="14"/>
        <v>147114</v>
      </c>
      <c r="T49" s="32">
        <f t="shared" si="17"/>
        <v>1765368</v>
      </c>
      <c r="U49" s="51"/>
      <c r="X49" s="86"/>
      <c r="Y49" s="86"/>
    </row>
    <row r="50" spans="1:24" ht="34.5" customHeight="1">
      <c r="A50" s="37">
        <v>9</v>
      </c>
      <c r="B50" s="29" t="s">
        <v>11</v>
      </c>
      <c r="C50" s="30">
        <v>190.5</v>
      </c>
      <c r="D50" s="31">
        <v>2768</v>
      </c>
      <c r="E50" s="31">
        <f t="shared" si="13"/>
        <v>527304</v>
      </c>
      <c r="F50" s="42"/>
      <c r="G50" s="31"/>
      <c r="H50" s="31"/>
      <c r="I50" s="31"/>
      <c r="J50" s="31"/>
      <c r="K50" s="42"/>
      <c r="L50" s="42"/>
      <c r="M50" s="31">
        <v>727</v>
      </c>
      <c r="N50" s="31">
        <v>10408</v>
      </c>
      <c r="O50" s="31">
        <f t="shared" si="18"/>
        <v>11135</v>
      </c>
      <c r="P50" s="32">
        <f t="shared" si="15"/>
        <v>538439</v>
      </c>
      <c r="Q50" s="32">
        <f>3200*C50+N50</f>
        <v>620008</v>
      </c>
      <c r="R50" s="212">
        <f t="shared" si="16"/>
        <v>81569</v>
      </c>
      <c r="S50" s="32">
        <f t="shared" si="14"/>
        <v>620008</v>
      </c>
      <c r="T50" s="32">
        <f t="shared" si="17"/>
        <v>7440096</v>
      </c>
      <c r="U50" s="51"/>
      <c r="W50" s="86"/>
      <c r="X50" s="86"/>
    </row>
    <row r="51" spans="1:23" ht="34.5" customHeight="1">
      <c r="A51" s="37">
        <v>8</v>
      </c>
      <c r="B51" s="29" t="s">
        <v>104</v>
      </c>
      <c r="C51" s="30">
        <v>12</v>
      </c>
      <c r="D51" s="31">
        <v>2624</v>
      </c>
      <c r="E51" s="31">
        <f t="shared" si="13"/>
        <v>31488</v>
      </c>
      <c r="F51" s="42"/>
      <c r="G51" s="31"/>
      <c r="H51" s="31"/>
      <c r="I51" s="31"/>
      <c r="J51" s="31"/>
      <c r="K51" s="42"/>
      <c r="L51" s="42"/>
      <c r="M51" s="31">
        <v>295</v>
      </c>
      <c r="N51" s="31"/>
      <c r="O51" s="31">
        <f t="shared" si="18"/>
        <v>295</v>
      </c>
      <c r="P51" s="32">
        <f t="shared" si="15"/>
        <v>31783</v>
      </c>
      <c r="Q51" s="32">
        <f>3200*C51+N51</f>
        <v>38400</v>
      </c>
      <c r="R51" s="212">
        <f t="shared" si="16"/>
        <v>6617</v>
      </c>
      <c r="S51" s="32">
        <f t="shared" si="14"/>
        <v>38400</v>
      </c>
      <c r="T51" s="32">
        <f t="shared" si="17"/>
        <v>460800</v>
      </c>
      <c r="U51" s="51"/>
      <c r="W51" s="86"/>
    </row>
    <row r="52" spans="1:23" ht="34.5" customHeight="1">
      <c r="A52" s="37">
        <v>7</v>
      </c>
      <c r="B52" s="29" t="s">
        <v>12</v>
      </c>
      <c r="C52" s="30">
        <v>21</v>
      </c>
      <c r="D52" s="31">
        <v>2464</v>
      </c>
      <c r="E52" s="31">
        <f t="shared" si="13"/>
        <v>51744</v>
      </c>
      <c r="F52" s="42"/>
      <c r="G52" s="31"/>
      <c r="H52" s="31"/>
      <c r="I52" s="31"/>
      <c r="J52" s="31"/>
      <c r="K52" s="42"/>
      <c r="L52" s="42"/>
      <c r="M52" s="31"/>
      <c r="N52" s="31">
        <v>591</v>
      </c>
      <c r="O52" s="31">
        <f t="shared" si="18"/>
        <v>591</v>
      </c>
      <c r="P52" s="32">
        <f t="shared" si="15"/>
        <v>52335</v>
      </c>
      <c r="Q52" s="32">
        <f>3200*C52+N52</f>
        <v>67791</v>
      </c>
      <c r="R52" s="212">
        <f t="shared" si="16"/>
        <v>15456</v>
      </c>
      <c r="S52" s="32">
        <f t="shared" si="14"/>
        <v>67791</v>
      </c>
      <c r="T52" s="32">
        <f t="shared" si="17"/>
        <v>813492</v>
      </c>
      <c r="U52" s="51"/>
      <c r="W52" s="86"/>
    </row>
    <row r="53" spans="1:24" ht="34.5" customHeight="1">
      <c r="A53" s="37">
        <v>9</v>
      </c>
      <c r="B53" s="29" t="s">
        <v>320</v>
      </c>
      <c r="C53" s="30">
        <v>1</v>
      </c>
      <c r="D53" s="31">
        <v>2768</v>
      </c>
      <c r="E53" s="31">
        <f>ROUND(C53*D53,0)</f>
        <v>2768</v>
      </c>
      <c r="F53" s="42"/>
      <c r="G53" s="31"/>
      <c r="H53" s="31"/>
      <c r="I53" s="31"/>
      <c r="J53" s="31"/>
      <c r="K53" s="42"/>
      <c r="L53" s="42"/>
      <c r="M53" s="31"/>
      <c r="N53" s="31"/>
      <c r="O53" s="31">
        <f>SUM(F53:N53)</f>
        <v>0</v>
      </c>
      <c r="P53" s="32">
        <f>E53+O53</f>
        <v>2768</v>
      </c>
      <c r="Q53" s="32">
        <f>3200*C53</f>
        <v>3200</v>
      </c>
      <c r="R53" s="212">
        <f t="shared" si="16"/>
        <v>432</v>
      </c>
      <c r="S53" s="32">
        <f t="shared" si="14"/>
        <v>3200</v>
      </c>
      <c r="T53" s="32">
        <f t="shared" si="17"/>
        <v>38400</v>
      </c>
      <c r="U53" s="51"/>
      <c r="W53" s="86"/>
      <c r="X53" s="86"/>
    </row>
    <row r="54" spans="1:24" ht="34.5" customHeight="1">
      <c r="A54" s="37">
        <v>6</v>
      </c>
      <c r="B54" s="29" t="s">
        <v>118</v>
      </c>
      <c r="C54" s="30">
        <v>152.5</v>
      </c>
      <c r="D54" s="31">
        <v>2320</v>
      </c>
      <c r="E54" s="31">
        <f t="shared" si="13"/>
        <v>353800</v>
      </c>
      <c r="F54" s="42"/>
      <c r="G54" s="31"/>
      <c r="H54" s="31"/>
      <c r="I54" s="31"/>
      <c r="J54" s="31"/>
      <c r="K54" s="42"/>
      <c r="L54" s="42"/>
      <c r="M54" s="31">
        <v>348</v>
      </c>
      <c r="N54" s="31">
        <v>1949</v>
      </c>
      <c r="O54" s="31">
        <f t="shared" si="18"/>
        <v>2297</v>
      </c>
      <c r="P54" s="32">
        <f t="shared" si="15"/>
        <v>356097</v>
      </c>
      <c r="Q54" s="32">
        <f>3200*C54+N54</f>
        <v>489949</v>
      </c>
      <c r="R54" s="212">
        <f t="shared" si="16"/>
        <v>133852</v>
      </c>
      <c r="S54" s="32">
        <f t="shared" si="14"/>
        <v>489949</v>
      </c>
      <c r="T54" s="32">
        <f t="shared" si="17"/>
        <v>5879388</v>
      </c>
      <c r="U54" s="51"/>
      <c r="X54" s="86"/>
    </row>
    <row r="55" spans="1:24" ht="34.5" customHeight="1">
      <c r="A55" s="37">
        <v>5</v>
      </c>
      <c r="B55" s="29" t="s">
        <v>370</v>
      </c>
      <c r="C55" s="30">
        <v>22.5</v>
      </c>
      <c r="D55" s="31">
        <v>2176</v>
      </c>
      <c r="E55" s="31">
        <f t="shared" si="13"/>
        <v>48960</v>
      </c>
      <c r="F55" s="42"/>
      <c r="G55" s="31"/>
      <c r="H55" s="31"/>
      <c r="I55" s="31"/>
      <c r="J55" s="31"/>
      <c r="K55" s="42"/>
      <c r="L55" s="42"/>
      <c r="M55" s="31"/>
      <c r="N55" s="31">
        <v>261</v>
      </c>
      <c r="O55" s="31">
        <f t="shared" si="18"/>
        <v>261</v>
      </c>
      <c r="P55" s="32">
        <f t="shared" si="15"/>
        <v>49221</v>
      </c>
      <c r="Q55" s="32">
        <f>3200*C55+N55</f>
        <v>72261</v>
      </c>
      <c r="R55" s="212">
        <f t="shared" si="16"/>
        <v>23040</v>
      </c>
      <c r="S55" s="32">
        <f t="shared" si="14"/>
        <v>72261</v>
      </c>
      <c r="T55" s="32">
        <f t="shared" si="17"/>
        <v>867132</v>
      </c>
      <c r="U55" s="51"/>
      <c r="X55" s="86"/>
    </row>
    <row r="56" spans="1:21" ht="34.5" customHeight="1">
      <c r="A56" s="37">
        <v>4</v>
      </c>
      <c r="B56" s="29" t="s">
        <v>13</v>
      </c>
      <c r="C56" s="30">
        <v>21</v>
      </c>
      <c r="D56" s="31">
        <v>2032</v>
      </c>
      <c r="E56" s="31">
        <f t="shared" si="13"/>
        <v>42672</v>
      </c>
      <c r="F56" s="42"/>
      <c r="G56" s="31"/>
      <c r="H56" s="31"/>
      <c r="I56" s="31"/>
      <c r="J56" s="31"/>
      <c r="K56" s="42"/>
      <c r="L56" s="42"/>
      <c r="M56" s="31"/>
      <c r="N56" s="31"/>
      <c r="O56" s="31">
        <f t="shared" si="18"/>
        <v>0</v>
      </c>
      <c r="P56" s="32">
        <f t="shared" si="15"/>
        <v>42672</v>
      </c>
      <c r="Q56" s="32">
        <f aca="true" t="shared" si="19" ref="Q56:Q62">3200*C56</f>
        <v>67200</v>
      </c>
      <c r="R56" s="212">
        <f t="shared" si="16"/>
        <v>24528</v>
      </c>
      <c r="S56" s="32">
        <f t="shared" si="14"/>
        <v>67200</v>
      </c>
      <c r="T56" s="32">
        <f t="shared" si="17"/>
        <v>806400</v>
      </c>
      <c r="U56" s="51"/>
    </row>
    <row r="57" spans="1:23" ht="34.5" customHeight="1">
      <c r="A57" s="37">
        <v>7</v>
      </c>
      <c r="B57" s="29" t="s">
        <v>14</v>
      </c>
      <c r="C57" s="30">
        <v>3.5</v>
      </c>
      <c r="D57" s="31">
        <v>2464</v>
      </c>
      <c r="E57" s="31">
        <f t="shared" si="13"/>
        <v>8624</v>
      </c>
      <c r="F57" s="42"/>
      <c r="G57" s="31"/>
      <c r="H57" s="31"/>
      <c r="I57" s="31"/>
      <c r="J57" s="31"/>
      <c r="K57" s="42"/>
      <c r="L57" s="42"/>
      <c r="M57" s="31"/>
      <c r="N57" s="31"/>
      <c r="O57" s="31">
        <f t="shared" si="18"/>
        <v>0</v>
      </c>
      <c r="P57" s="32">
        <f t="shared" si="15"/>
        <v>8624</v>
      </c>
      <c r="Q57" s="32">
        <f t="shared" si="19"/>
        <v>11200</v>
      </c>
      <c r="R57" s="212">
        <f t="shared" si="16"/>
        <v>2576</v>
      </c>
      <c r="S57" s="32">
        <f t="shared" si="14"/>
        <v>11200</v>
      </c>
      <c r="T57" s="32">
        <f t="shared" si="17"/>
        <v>134400</v>
      </c>
      <c r="U57" s="51"/>
      <c r="W57" s="86"/>
    </row>
    <row r="58" spans="1:21" ht="34.5" customHeight="1">
      <c r="A58" s="37">
        <v>6</v>
      </c>
      <c r="B58" s="29" t="s">
        <v>105</v>
      </c>
      <c r="C58" s="30">
        <v>1</v>
      </c>
      <c r="D58" s="31">
        <v>2320</v>
      </c>
      <c r="E58" s="31">
        <f t="shared" si="13"/>
        <v>2320</v>
      </c>
      <c r="F58" s="42"/>
      <c r="G58" s="31"/>
      <c r="H58" s="31"/>
      <c r="I58" s="31"/>
      <c r="J58" s="31"/>
      <c r="K58" s="42"/>
      <c r="L58" s="42"/>
      <c r="M58" s="31"/>
      <c r="N58" s="31"/>
      <c r="O58" s="31">
        <f t="shared" si="18"/>
        <v>0</v>
      </c>
      <c r="P58" s="32">
        <f t="shared" si="15"/>
        <v>2320</v>
      </c>
      <c r="Q58" s="32">
        <f t="shared" si="19"/>
        <v>3200</v>
      </c>
      <c r="R58" s="212">
        <f t="shared" si="16"/>
        <v>880</v>
      </c>
      <c r="S58" s="32">
        <f t="shared" si="14"/>
        <v>3200</v>
      </c>
      <c r="T58" s="32">
        <f t="shared" si="17"/>
        <v>38400</v>
      </c>
      <c r="U58" s="51"/>
    </row>
    <row r="59" spans="1:23" ht="34.5" customHeight="1">
      <c r="A59" s="37">
        <v>5</v>
      </c>
      <c r="B59" s="29" t="s">
        <v>15</v>
      </c>
      <c r="C59" s="30">
        <v>0.5</v>
      </c>
      <c r="D59" s="31">
        <v>2176</v>
      </c>
      <c r="E59" s="31">
        <f t="shared" si="13"/>
        <v>1088</v>
      </c>
      <c r="F59" s="42"/>
      <c r="G59" s="31"/>
      <c r="H59" s="31"/>
      <c r="I59" s="31"/>
      <c r="J59" s="31"/>
      <c r="K59" s="42"/>
      <c r="L59" s="42"/>
      <c r="M59" s="31"/>
      <c r="N59" s="31"/>
      <c r="O59" s="31">
        <f t="shared" si="18"/>
        <v>0</v>
      </c>
      <c r="P59" s="32">
        <f t="shared" si="15"/>
        <v>1088</v>
      </c>
      <c r="Q59" s="32">
        <f t="shared" si="19"/>
        <v>1600</v>
      </c>
      <c r="R59" s="212">
        <f t="shared" si="16"/>
        <v>512</v>
      </c>
      <c r="S59" s="32">
        <f t="shared" si="14"/>
        <v>1600</v>
      </c>
      <c r="T59" s="32">
        <f t="shared" si="17"/>
        <v>19200</v>
      </c>
      <c r="U59" s="51"/>
      <c r="W59" s="86"/>
    </row>
    <row r="60" spans="1:21" ht="34.5" customHeight="1">
      <c r="A60" s="37">
        <v>6</v>
      </c>
      <c r="B60" s="29" t="s">
        <v>16</v>
      </c>
      <c r="C60" s="30">
        <v>3</v>
      </c>
      <c r="D60" s="31">
        <v>2320</v>
      </c>
      <c r="E60" s="31">
        <f t="shared" si="13"/>
        <v>6960</v>
      </c>
      <c r="F60" s="42"/>
      <c r="G60" s="31"/>
      <c r="H60" s="31"/>
      <c r="I60" s="31"/>
      <c r="J60" s="31"/>
      <c r="K60" s="42"/>
      <c r="L60" s="42"/>
      <c r="M60" s="31"/>
      <c r="N60" s="31"/>
      <c r="O60" s="31">
        <f t="shared" si="18"/>
        <v>0</v>
      </c>
      <c r="P60" s="32">
        <f t="shared" si="15"/>
        <v>6960</v>
      </c>
      <c r="Q60" s="32">
        <f t="shared" si="19"/>
        <v>9600</v>
      </c>
      <c r="R60" s="212">
        <f t="shared" si="16"/>
        <v>2640</v>
      </c>
      <c r="S60" s="32">
        <f t="shared" si="14"/>
        <v>9600</v>
      </c>
      <c r="T60" s="32">
        <f t="shared" si="17"/>
        <v>115200</v>
      </c>
      <c r="U60" s="51"/>
    </row>
    <row r="61" spans="1:21" ht="34.5" customHeight="1">
      <c r="A61" s="37">
        <v>5</v>
      </c>
      <c r="B61" s="29" t="s">
        <v>103</v>
      </c>
      <c r="C61" s="30">
        <v>1</v>
      </c>
      <c r="D61" s="31">
        <v>2176</v>
      </c>
      <c r="E61" s="31">
        <f t="shared" si="13"/>
        <v>2176</v>
      </c>
      <c r="F61" s="42"/>
      <c r="G61" s="31"/>
      <c r="H61" s="31"/>
      <c r="I61" s="31"/>
      <c r="J61" s="31"/>
      <c r="K61" s="42"/>
      <c r="L61" s="42"/>
      <c r="M61" s="31"/>
      <c r="N61" s="31"/>
      <c r="O61" s="31">
        <f t="shared" si="18"/>
        <v>0</v>
      </c>
      <c r="P61" s="32">
        <f t="shared" si="15"/>
        <v>2176</v>
      </c>
      <c r="Q61" s="32">
        <f t="shared" si="19"/>
        <v>3200</v>
      </c>
      <c r="R61" s="212">
        <f t="shared" si="16"/>
        <v>1024</v>
      </c>
      <c r="S61" s="32">
        <f t="shared" si="14"/>
        <v>3200</v>
      </c>
      <c r="T61" s="32">
        <f t="shared" si="17"/>
        <v>38400</v>
      </c>
      <c r="U61" s="51"/>
    </row>
    <row r="62" spans="1:21" ht="34.5" customHeight="1">
      <c r="A62" s="37">
        <v>5</v>
      </c>
      <c r="B62" s="29" t="s">
        <v>102</v>
      </c>
      <c r="C62" s="30">
        <v>0.5</v>
      </c>
      <c r="D62" s="31">
        <v>2032</v>
      </c>
      <c r="E62" s="31">
        <f>ROUND(C62*D62,0)</f>
        <v>1016</v>
      </c>
      <c r="F62" s="42"/>
      <c r="G62" s="31"/>
      <c r="H62" s="31"/>
      <c r="I62" s="31"/>
      <c r="J62" s="31"/>
      <c r="K62" s="42"/>
      <c r="L62" s="42"/>
      <c r="M62" s="31"/>
      <c r="N62" s="31"/>
      <c r="O62" s="31">
        <f>SUM(F62:N62)</f>
        <v>0</v>
      </c>
      <c r="P62" s="32">
        <f>E62+O62</f>
        <v>1016</v>
      </c>
      <c r="Q62" s="32">
        <f t="shared" si="19"/>
        <v>1600</v>
      </c>
      <c r="R62" s="212">
        <f t="shared" si="16"/>
        <v>584</v>
      </c>
      <c r="S62" s="32">
        <f t="shared" si="14"/>
        <v>1600</v>
      </c>
      <c r="T62" s="32">
        <f t="shared" si="17"/>
        <v>19200</v>
      </c>
      <c r="U62" s="51"/>
    </row>
    <row r="63" spans="1:24" ht="34.5" customHeight="1">
      <c r="A63" s="37">
        <v>5</v>
      </c>
      <c r="B63" s="29" t="s">
        <v>124</v>
      </c>
      <c r="C63" s="30">
        <v>3</v>
      </c>
      <c r="D63" s="31">
        <v>2176</v>
      </c>
      <c r="E63" s="31">
        <f t="shared" si="13"/>
        <v>6528</v>
      </c>
      <c r="F63" s="42"/>
      <c r="G63" s="31"/>
      <c r="H63" s="31"/>
      <c r="I63" s="31"/>
      <c r="J63" s="31"/>
      <c r="K63" s="42"/>
      <c r="L63" s="42"/>
      <c r="M63" s="31"/>
      <c r="N63" s="31">
        <v>163</v>
      </c>
      <c r="O63" s="31">
        <f t="shared" si="18"/>
        <v>163</v>
      </c>
      <c r="P63" s="32">
        <f t="shared" si="15"/>
        <v>6691</v>
      </c>
      <c r="Q63" s="32">
        <f>3200*C63+N63</f>
        <v>9763</v>
      </c>
      <c r="R63" s="212">
        <f t="shared" si="16"/>
        <v>3072</v>
      </c>
      <c r="S63" s="32">
        <f t="shared" si="14"/>
        <v>9763</v>
      </c>
      <c r="T63" s="32">
        <f t="shared" si="17"/>
        <v>117156</v>
      </c>
      <c r="U63" s="51"/>
      <c r="W63" s="86"/>
      <c r="X63" s="86"/>
    </row>
    <row r="64" spans="1:23" ht="34.5" customHeight="1">
      <c r="A64" s="37">
        <v>5</v>
      </c>
      <c r="B64" s="29" t="s">
        <v>107</v>
      </c>
      <c r="C64" s="30">
        <v>2</v>
      </c>
      <c r="D64" s="31">
        <v>2176</v>
      </c>
      <c r="E64" s="31">
        <f t="shared" si="13"/>
        <v>4352</v>
      </c>
      <c r="F64" s="42"/>
      <c r="G64" s="31"/>
      <c r="H64" s="31"/>
      <c r="I64" s="31"/>
      <c r="J64" s="31"/>
      <c r="K64" s="42"/>
      <c r="L64" s="42"/>
      <c r="M64" s="31"/>
      <c r="N64" s="31"/>
      <c r="O64" s="31">
        <f t="shared" si="18"/>
        <v>0</v>
      </c>
      <c r="P64" s="32">
        <f t="shared" si="15"/>
        <v>4352</v>
      </c>
      <c r="Q64" s="32">
        <f>3200*C64</f>
        <v>6400</v>
      </c>
      <c r="R64" s="212">
        <f t="shared" si="16"/>
        <v>2048</v>
      </c>
      <c r="S64" s="32">
        <f t="shared" si="14"/>
        <v>6400</v>
      </c>
      <c r="T64" s="32">
        <f t="shared" si="17"/>
        <v>76800</v>
      </c>
      <c r="U64" s="51"/>
      <c r="W64" s="86"/>
    </row>
    <row r="65" spans="1:21" s="3" customFormat="1" ht="37.5" customHeight="1">
      <c r="A65" s="43"/>
      <c r="B65" s="44" t="s">
        <v>119</v>
      </c>
      <c r="C65" s="45">
        <f>SUM(C44:C64)</f>
        <v>519</v>
      </c>
      <c r="D65" s="46"/>
      <c r="E65" s="46">
        <f aca="true" t="shared" si="20" ref="E65:P65">SUM(E44:E64)</f>
        <v>1344928</v>
      </c>
      <c r="F65" s="46">
        <f t="shared" si="20"/>
        <v>0</v>
      </c>
      <c r="G65" s="46">
        <f t="shared" si="20"/>
        <v>0</v>
      </c>
      <c r="H65" s="46">
        <f t="shared" si="20"/>
        <v>0</v>
      </c>
      <c r="I65" s="46">
        <f t="shared" si="20"/>
        <v>32623</v>
      </c>
      <c r="J65" s="46">
        <f t="shared" si="20"/>
        <v>21749</v>
      </c>
      <c r="K65" s="46">
        <f t="shared" si="20"/>
        <v>0</v>
      </c>
      <c r="L65" s="46">
        <f t="shared" si="20"/>
        <v>0</v>
      </c>
      <c r="M65" s="46">
        <f t="shared" si="20"/>
        <v>2627</v>
      </c>
      <c r="N65" s="46">
        <f t="shared" si="20"/>
        <v>18794</v>
      </c>
      <c r="O65" s="46">
        <f t="shared" si="20"/>
        <v>75793</v>
      </c>
      <c r="P65" s="39">
        <f t="shared" si="20"/>
        <v>1420721</v>
      </c>
      <c r="Q65" s="39"/>
      <c r="R65" s="80">
        <f>SUM(R44:R64)</f>
        <v>312535</v>
      </c>
      <c r="S65" s="40">
        <f t="shared" si="14"/>
        <v>1733256</v>
      </c>
      <c r="T65" s="40">
        <f t="shared" si="17"/>
        <v>20799072</v>
      </c>
      <c r="U65" s="101"/>
    </row>
    <row r="66" spans="1:21" ht="51" customHeight="1">
      <c r="A66" s="241" t="s">
        <v>342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141"/>
      <c r="U66" s="78"/>
    </row>
    <row r="67" spans="1:29" ht="34.5" customHeight="1">
      <c r="A67" s="26">
        <v>10</v>
      </c>
      <c r="B67" s="33" t="s">
        <v>17</v>
      </c>
      <c r="C67" s="26">
        <v>1</v>
      </c>
      <c r="D67" s="56">
        <v>2912</v>
      </c>
      <c r="E67" s="28">
        <f aca="true" t="shared" si="21" ref="E67:E73">ROUND(C67*D67,0)</f>
        <v>2912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28">
        <f aca="true" t="shared" si="22" ref="P67:P73">E67+O67</f>
        <v>2912</v>
      </c>
      <c r="Q67" s="32">
        <f aca="true" t="shared" si="23" ref="Q67:Q81">3200*C67</f>
        <v>3200</v>
      </c>
      <c r="R67" s="212">
        <f>Q67-P67</f>
        <v>288</v>
      </c>
      <c r="S67" s="32">
        <f aca="true" t="shared" si="24" ref="S67:S82">P67+R67</f>
        <v>3200</v>
      </c>
      <c r="T67" s="32">
        <f t="shared" si="17"/>
        <v>38400</v>
      </c>
      <c r="U67" s="51"/>
      <c r="V67" s="51"/>
      <c r="W67" s="7"/>
      <c r="X67" s="7"/>
      <c r="Y67" s="2"/>
      <c r="Z67" s="2"/>
      <c r="AA67" s="2"/>
      <c r="AB67" s="2"/>
      <c r="AC67" s="2"/>
    </row>
    <row r="68" spans="1:21" ht="34.5" customHeight="1">
      <c r="A68" s="26"/>
      <c r="B68" s="33" t="s">
        <v>73</v>
      </c>
      <c r="C68" s="27">
        <v>2</v>
      </c>
      <c r="D68" s="28">
        <v>2766</v>
      </c>
      <c r="E68" s="28">
        <f t="shared" si="21"/>
        <v>5532</v>
      </c>
      <c r="F68" s="28"/>
      <c r="G68" s="28"/>
      <c r="H68" s="28"/>
      <c r="I68" s="28"/>
      <c r="J68" s="28"/>
      <c r="K68" s="28"/>
      <c r="L68" s="28"/>
      <c r="M68" s="28">
        <v>415</v>
      </c>
      <c r="N68" s="28"/>
      <c r="O68" s="28">
        <f>SUM(F68:N68)</f>
        <v>415</v>
      </c>
      <c r="P68" s="32">
        <f t="shared" si="22"/>
        <v>5947</v>
      </c>
      <c r="Q68" s="32">
        <f t="shared" si="23"/>
        <v>6400</v>
      </c>
      <c r="R68" s="212">
        <f>Q68-P68</f>
        <v>453</v>
      </c>
      <c r="S68" s="32">
        <f t="shared" si="24"/>
        <v>6400</v>
      </c>
      <c r="T68" s="32">
        <f t="shared" si="17"/>
        <v>76800</v>
      </c>
      <c r="U68" s="51"/>
    </row>
    <row r="69" spans="1:23" ht="34.5" customHeight="1">
      <c r="A69" s="26">
        <v>9</v>
      </c>
      <c r="B69" s="33" t="s">
        <v>27</v>
      </c>
      <c r="C69" s="27">
        <v>3</v>
      </c>
      <c r="D69" s="28">
        <v>2768</v>
      </c>
      <c r="E69" s="28">
        <f t="shared" si="21"/>
        <v>8304</v>
      </c>
      <c r="F69" s="28"/>
      <c r="G69" s="28"/>
      <c r="H69" s="28"/>
      <c r="I69" s="28">
        <v>2491</v>
      </c>
      <c r="J69" s="28">
        <v>1661</v>
      </c>
      <c r="K69" s="28"/>
      <c r="L69" s="28"/>
      <c r="M69" s="28"/>
      <c r="N69" s="28"/>
      <c r="O69" s="28">
        <f>SUM(F69:N69)</f>
        <v>4152</v>
      </c>
      <c r="P69" s="32">
        <f t="shared" si="22"/>
        <v>12456</v>
      </c>
      <c r="Q69" s="32">
        <f t="shared" si="23"/>
        <v>9600</v>
      </c>
      <c r="R69" s="212"/>
      <c r="S69" s="32">
        <f t="shared" si="24"/>
        <v>12456</v>
      </c>
      <c r="T69" s="32">
        <f t="shared" si="17"/>
        <v>149472</v>
      </c>
      <c r="U69" s="51"/>
      <c r="W69" s="86"/>
    </row>
    <row r="70" spans="1:21" ht="34.5" customHeight="1">
      <c r="A70" s="26">
        <v>7</v>
      </c>
      <c r="B70" s="33" t="s">
        <v>28</v>
      </c>
      <c r="C70" s="27">
        <v>2.5</v>
      </c>
      <c r="D70" s="28">
        <v>2464</v>
      </c>
      <c r="E70" s="28">
        <f t="shared" si="21"/>
        <v>6160</v>
      </c>
      <c r="F70" s="28"/>
      <c r="G70" s="28"/>
      <c r="H70" s="28"/>
      <c r="I70" s="28">
        <v>616</v>
      </c>
      <c r="J70" s="28">
        <v>1232</v>
      </c>
      <c r="K70" s="28"/>
      <c r="L70" s="28"/>
      <c r="M70" s="28">
        <v>185</v>
      </c>
      <c r="N70" s="28"/>
      <c r="O70" s="28">
        <f>SUM(F70:N70)</f>
        <v>2033</v>
      </c>
      <c r="P70" s="32">
        <f t="shared" si="22"/>
        <v>8193</v>
      </c>
      <c r="Q70" s="32">
        <f t="shared" si="23"/>
        <v>8000</v>
      </c>
      <c r="R70" s="212"/>
      <c r="S70" s="32">
        <f t="shared" si="24"/>
        <v>8193</v>
      </c>
      <c r="T70" s="32">
        <f t="shared" si="17"/>
        <v>98316</v>
      </c>
      <c r="U70" s="51"/>
    </row>
    <row r="71" spans="1:23" ht="34.5" customHeight="1">
      <c r="A71" s="26">
        <v>9</v>
      </c>
      <c r="B71" s="33" t="s">
        <v>11</v>
      </c>
      <c r="C71" s="27">
        <v>4</v>
      </c>
      <c r="D71" s="28">
        <v>2768</v>
      </c>
      <c r="E71" s="28">
        <f t="shared" si="21"/>
        <v>11072</v>
      </c>
      <c r="F71" s="28"/>
      <c r="G71" s="28"/>
      <c r="H71" s="28"/>
      <c r="I71" s="28"/>
      <c r="J71" s="28"/>
      <c r="K71" s="28"/>
      <c r="L71" s="28"/>
      <c r="M71" s="28"/>
      <c r="N71" s="28"/>
      <c r="O71" s="28">
        <f>SUM(F71:N71)</f>
        <v>0</v>
      </c>
      <c r="P71" s="32">
        <f t="shared" si="22"/>
        <v>11072</v>
      </c>
      <c r="Q71" s="32">
        <f t="shared" si="23"/>
        <v>12800</v>
      </c>
      <c r="R71" s="212">
        <f>Q71-P71</f>
        <v>1728</v>
      </c>
      <c r="S71" s="32">
        <f t="shared" si="24"/>
        <v>12800</v>
      </c>
      <c r="T71" s="32">
        <f t="shared" si="17"/>
        <v>153600</v>
      </c>
      <c r="U71" s="51"/>
      <c r="W71" s="86"/>
    </row>
    <row r="72" spans="1:24" ht="34.5" customHeight="1">
      <c r="A72" s="26">
        <v>7</v>
      </c>
      <c r="B72" s="33" t="s">
        <v>301</v>
      </c>
      <c r="C72" s="26">
        <v>3</v>
      </c>
      <c r="D72" s="28">
        <v>2464</v>
      </c>
      <c r="E72" s="28">
        <f t="shared" si="21"/>
        <v>7392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32">
        <f t="shared" si="22"/>
        <v>7392</v>
      </c>
      <c r="Q72" s="32">
        <f t="shared" si="23"/>
        <v>9600</v>
      </c>
      <c r="R72" s="212">
        <f>Q72-P72</f>
        <v>2208</v>
      </c>
      <c r="S72" s="32">
        <f>P72+R72</f>
        <v>9600</v>
      </c>
      <c r="T72" s="32">
        <f t="shared" si="17"/>
        <v>115200</v>
      </c>
      <c r="U72" s="51"/>
      <c r="V72" s="17"/>
      <c r="W72" s="5"/>
      <c r="X72" s="5"/>
    </row>
    <row r="73" spans="1:23" ht="34.5" customHeight="1">
      <c r="A73" s="26">
        <v>5</v>
      </c>
      <c r="B73" s="33" t="s">
        <v>25</v>
      </c>
      <c r="C73" s="27">
        <v>29.5</v>
      </c>
      <c r="D73" s="31">
        <v>2176</v>
      </c>
      <c r="E73" s="28">
        <f t="shared" si="21"/>
        <v>64192</v>
      </c>
      <c r="F73" s="28"/>
      <c r="G73" s="28"/>
      <c r="H73" s="28"/>
      <c r="I73" s="28"/>
      <c r="J73" s="28"/>
      <c r="K73" s="28"/>
      <c r="L73" s="28"/>
      <c r="M73" s="28"/>
      <c r="N73" s="28"/>
      <c r="O73" s="28">
        <f>SUM(F73:N73)</f>
        <v>0</v>
      </c>
      <c r="P73" s="32">
        <f t="shared" si="22"/>
        <v>64192</v>
      </c>
      <c r="Q73" s="32">
        <f t="shared" si="23"/>
        <v>94400</v>
      </c>
      <c r="R73" s="212">
        <f>Q73-P73</f>
        <v>30208</v>
      </c>
      <c r="S73" s="32">
        <f t="shared" si="24"/>
        <v>94400</v>
      </c>
      <c r="T73" s="32">
        <f t="shared" si="17"/>
        <v>1132800</v>
      </c>
      <c r="U73" s="51"/>
      <c r="W73" s="86"/>
    </row>
    <row r="74" spans="1:23" ht="34.5" customHeight="1">
      <c r="A74" s="26"/>
      <c r="B74" s="119" t="s">
        <v>347</v>
      </c>
      <c r="C74" s="27"/>
      <c r="D74" s="28"/>
      <c r="E74" s="28"/>
      <c r="F74" s="28"/>
      <c r="G74" s="28"/>
      <c r="H74" s="28"/>
      <c r="I74" s="28"/>
      <c r="J74" s="28">
        <f>D74*0.2*C74</f>
        <v>0</v>
      </c>
      <c r="K74" s="28"/>
      <c r="L74" s="28"/>
      <c r="M74" s="28"/>
      <c r="N74" s="28"/>
      <c r="O74" s="28"/>
      <c r="P74" s="32"/>
      <c r="Q74" s="32">
        <f t="shared" si="23"/>
        <v>0</v>
      </c>
      <c r="R74" s="212">
        <f>Q74-P74</f>
        <v>0</v>
      </c>
      <c r="S74" s="32">
        <f t="shared" si="24"/>
        <v>0</v>
      </c>
      <c r="T74" s="32">
        <f t="shared" si="17"/>
        <v>0</v>
      </c>
      <c r="U74" s="51"/>
      <c r="W74" s="86"/>
    </row>
    <row r="75" spans="1:23" ht="34.5" customHeight="1">
      <c r="A75" s="26">
        <v>9</v>
      </c>
      <c r="B75" s="33" t="s">
        <v>27</v>
      </c>
      <c r="C75" s="27">
        <v>12.5</v>
      </c>
      <c r="D75" s="28">
        <v>2768</v>
      </c>
      <c r="E75" s="28">
        <f aca="true" t="shared" si="25" ref="E75:E81">ROUND(C75*D75,0)</f>
        <v>34600</v>
      </c>
      <c r="F75" s="28"/>
      <c r="G75" s="28"/>
      <c r="H75" s="28"/>
      <c r="I75" s="28">
        <v>8304</v>
      </c>
      <c r="J75" s="28">
        <v>6920</v>
      </c>
      <c r="K75" s="28"/>
      <c r="L75" s="28"/>
      <c r="M75" s="28">
        <v>208</v>
      </c>
      <c r="N75" s="28"/>
      <c r="O75" s="28">
        <f aca="true" t="shared" si="26" ref="O75:O81">SUM(F75:N75)</f>
        <v>15432</v>
      </c>
      <c r="P75" s="32">
        <f aca="true" t="shared" si="27" ref="P75:P81">E75+O75</f>
        <v>50032</v>
      </c>
      <c r="Q75" s="32">
        <f t="shared" si="23"/>
        <v>40000</v>
      </c>
      <c r="R75" s="212"/>
      <c r="S75" s="32">
        <f t="shared" si="24"/>
        <v>50032</v>
      </c>
      <c r="T75" s="32">
        <f t="shared" si="17"/>
        <v>600384</v>
      </c>
      <c r="U75" s="51"/>
      <c r="W75" s="86"/>
    </row>
    <row r="76" spans="1:21" ht="34.5" customHeight="1">
      <c r="A76" s="26">
        <v>8</v>
      </c>
      <c r="B76" s="33" t="s">
        <v>117</v>
      </c>
      <c r="C76" s="27">
        <v>2</v>
      </c>
      <c r="D76" s="28">
        <v>2624</v>
      </c>
      <c r="E76" s="28">
        <f t="shared" si="25"/>
        <v>5248</v>
      </c>
      <c r="F76" s="28"/>
      <c r="G76" s="28"/>
      <c r="H76" s="28"/>
      <c r="I76" s="28">
        <v>1312</v>
      </c>
      <c r="J76" s="28">
        <v>1050</v>
      </c>
      <c r="K76" s="28"/>
      <c r="L76" s="28"/>
      <c r="M76" s="28"/>
      <c r="N76" s="28"/>
      <c r="O76" s="28">
        <f t="shared" si="26"/>
        <v>2362</v>
      </c>
      <c r="P76" s="32">
        <f t="shared" si="27"/>
        <v>7610</v>
      </c>
      <c r="Q76" s="32">
        <f t="shared" si="23"/>
        <v>6400</v>
      </c>
      <c r="R76" s="212"/>
      <c r="S76" s="32">
        <f t="shared" si="24"/>
        <v>7610</v>
      </c>
      <c r="T76" s="32">
        <f t="shared" si="17"/>
        <v>91320</v>
      </c>
      <c r="U76" s="51"/>
    </row>
    <row r="77" spans="1:21" ht="34.5" customHeight="1">
      <c r="A77" s="26">
        <v>7</v>
      </c>
      <c r="B77" s="33" t="s">
        <v>28</v>
      </c>
      <c r="C77" s="27">
        <v>1.5</v>
      </c>
      <c r="D77" s="28">
        <v>2464</v>
      </c>
      <c r="E77" s="28">
        <f t="shared" si="25"/>
        <v>3696</v>
      </c>
      <c r="F77" s="28"/>
      <c r="G77" s="28"/>
      <c r="H77" s="28"/>
      <c r="I77" s="28">
        <v>370</v>
      </c>
      <c r="J77" s="28">
        <v>739</v>
      </c>
      <c r="K77" s="28"/>
      <c r="L77" s="28"/>
      <c r="M77" s="28"/>
      <c r="N77" s="28"/>
      <c r="O77" s="28">
        <f t="shared" si="26"/>
        <v>1109</v>
      </c>
      <c r="P77" s="32">
        <f t="shared" si="27"/>
        <v>4805</v>
      </c>
      <c r="Q77" s="32">
        <f t="shared" si="23"/>
        <v>4800</v>
      </c>
      <c r="R77" s="212"/>
      <c r="S77" s="32">
        <f t="shared" si="24"/>
        <v>4805</v>
      </c>
      <c r="T77" s="32">
        <f t="shared" si="17"/>
        <v>57660</v>
      </c>
      <c r="U77" s="51"/>
    </row>
    <row r="78" spans="1:24" ht="34.5" customHeight="1">
      <c r="A78" s="26">
        <v>7</v>
      </c>
      <c r="B78" s="33" t="s">
        <v>301</v>
      </c>
      <c r="C78" s="26">
        <v>1</v>
      </c>
      <c r="D78" s="28">
        <v>2464</v>
      </c>
      <c r="E78" s="28">
        <f t="shared" si="25"/>
        <v>2464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32">
        <f t="shared" si="27"/>
        <v>2464</v>
      </c>
      <c r="Q78" s="32">
        <f t="shared" si="23"/>
        <v>3200</v>
      </c>
      <c r="R78" s="212">
        <f>Q78-P78</f>
        <v>736</v>
      </c>
      <c r="S78" s="32">
        <f>P78+R78</f>
        <v>3200</v>
      </c>
      <c r="T78" s="32">
        <f t="shared" si="17"/>
        <v>38400</v>
      </c>
      <c r="U78" s="51"/>
      <c r="V78" s="17"/>
      <c r="W78" s="5"/>
      <c r="X78" s="5"/>
    </row>
    <row r="79" spans="1:21" ht="34.5" customHeight="1">
      <c r="A79" s="37">
        <v>6</v>
      </c>
      <c r="B79" s="29" t="s">
        <v>30</v>
      </c>
      <c r="C79" s="30">
        <v>9.5</v>
      </c>
      <c r="D79" s="31">
        <v>2320</v>
      </c>
      <c r="E79" s="31">
        <f t="shared" si="25"/>
        <v>22040</v>
      </c>
      <c r="F79" s="31"/>
      <c r="G79" s="31"/>
      <c r="H79" s="31"/>
      <c r="I79" s="31"/>
      <c r="J79" s="31"/>
      <c r="K79" s="31"/>
      <c r="L79" s="31"/>
      <c r="M79" s="31"/>
      <c r="N79" s="31"/>
      <c r="O79" s="31">
        <f t="shared" si="26"/>
        <v>0</v>
      </c>
      <c r="P79" s="32">
        <f t="shared" si="27"/>
        <v>22040</v>
      </c>
      <c r="Q79" s="32">
        <f t="shared" si="23"/>
        <v>30400</v>
      </c>
      <c r="R79" s="212">
        <f>Q79-P79</f>
        <v>8360</v>
      </c>
      <c r="S79" s="32">
        <f t="shared" si="24"/>
        <v>30400</v>
      </c>
      <c r="T79" s="32">
        <f t="shared" si="17"/>
        <v>364800</v>
      </c>
      <c r="U79" s="51"/>
    </row>
    <row r="80" spans="1:23" ht="34.5" customHeight="1">
      <c r="A80" s="26">
        <v>5</v>
      </c>
      <c r="B80" s="33" t="s">
        <v>25</v>
      </c>
      <c r="C80" s="27">
        <v>18</v>
      </c>
      <c r="D80" s="31">
        <v>2176</v>
      </c>
      <c r="E80" s="28">
        <f t="shared" si="25"/>
        <v>39168</v>
      </c>
      <c r="F80" s="28"/>
      <c r="G80" s="28"/>
      <c r="H80" s="28"/>
      <c r="I80" s="28"/>
      <c r="J80" s="28"/>
      <c r="K80" s="28"/>
      <c r="L80" s="28"/>
      <c r="M80" s="28"/>
      <c r="N80" s="28"/>
      <c r="O80" s="28">
        <f t="shared" si="26"/>
        <v>0</v>
      </c>
      <c r="P80" s="32">
        <f t="shared" si="27"/>
        <v>39168</v>
      </c>
      <c r="Q80" s="32">
        <f t="shared" si="23"/>
        <v>57600</v>
      </c>
      <c r="R80" s="212">
        <f>Q80-P80</f>
        <v>18432</v>
      </c>
      <c r="S80" s="32">
        <f t="shared" si="24"/>
        <v>57600</v>
      </c>
      <c r="T80" s="32">
        <f t="shared" si="17"/>
        <v>691200</v>
      </c>
      <c r="U80" s="51"/>
      <c r="W80" s="86"/>
    </row>
    <row r="81" spans="1:21" ht="34.5" customHeight="1">
      <c r="A81" s="26">
        <v>5</v>
      </c>
      <c r="B81" s="33" t="s">
        <v>26</v>
      </c>
      <c r="C81" s="27">
        <v>2</v>
      </c>
      <c r="D81" s="31">
        <v>2176</v>
      </c>
      <c r="E81" s="28">
        <f t="shared" si="25"/>
        <v>4352</v>
      </c>
      <c r="F81" s="28"/>
      <c r="G81" s="28"/>
      <c r="H81" s="28"/>
      <c r="I81" s="28"/>
      <c r="J81" s="28"/>
      <c r="K81" s="28"/>
      <c r="L81" s="28"/>
      <c r="M81" s="28"/>
      <c r="N81" s="28"/>
      <c r="O81" s="28">
        <f t="shared" si="26"/>
        <v>0</v>
      </c>
      <c r="P81" s="32">
        <f t="shared" si="27"/>
        <v>4352</v>
      </c>
      <c r="Q81" s="32">
        <f t="shared" si="23"/>
        <v>6400</v>
      </c>
      <c r="R81" s="212">
        <f>Q81-P81</f>
        <v>2048</v>
      </c>
      <c r="S81" s="32">
        <f t="shared" si="24"/>
        <v>6400</v>
      </c>
      <c r="T81" s="32">
        <f t="shared" si="17"/>
        <v>76800</v>
      </c>
      <c r="U81" s="51"/>
    </row>
    <row r="82" spans="1:21" s="3" customFormat="1" ht="37.5" customHeight="1">
      <c r="A82" s="43"/>
      <c r="B82" s="44" t="s">
        <v>119</v>
      </c>
      <c r="C82" s="45">
        <f>SUM(C67:C81)</f>
        <v>91.5</v>
      </c>
      <c r="D82" s="45"/>
      <c r="E82" s="45">
        <f aca="true" t="shared" si="28" ref="E82:P82">SUM(E67:E81)</f>
        <v>217132</v>
      </c>
      <c r="F82" s="45">
        <f t="shared" si="28"/>
        <v>0</v>
      </c>
      <c r="G82" s="45">
        <f t="shared" si="28"/>
        <v>0</v>
      </c>
      <c r="H82" s="45">
        <f t="shared" si="28"/>
        <v>0</v>
      </c>
      <c r="I82" s="45">
        <f t="shared" si="28"/>
        <v>13093</v>
      </c>
      <c r="J82" s="45">
        <f t="shared" si="28"/>
        <v>11602</v>
      </c>
      <c r="K82" s="45">
        <f t="shared" si="28"/>
        <v>0</v>
      </c>
      <c r="L82" s="45">
        <f t="shared" si="28"/>
        <v>0</v>
      </c>
      <c r="M82" s="45">
        <f t="shared" si="28"/>
        <v>808</v>
      </c>
      <c r="N82" s="45">
        <f t="shared" si="28"/>
        <v>0</v>
      </c>
      <c r="O82" s="45">
        <f t="shared" si="28"/>
        <v>25503</v>
      </c>
      <c r="P82" s="45">
        <f t="shared" si="28"/>
        <v>242635</v>
      </c>
      <c r="Q82" s="45"/>
      <c r="R82" s="227">
        <f>SUM(R67:R81)</f>
        <v>64461</v>
      </c>
      <c r="S82" s="40">
        <f t="shared" si="24"/>
        <v>307096</v>
      </c>
      <c r="T82" s="40">
        <f t="shared" si="17"/>
        <v>3685152</v>
      </c>
      <c r="U82" s="101"/>
    </row>
    <row r="83" spans="1:21" s="3" customFormat="1" ht="60" customHeight="1">
      <c r="A83" s="242" t="s">
        <v>344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13"/>
      <c r="U83" s="115"/>
    </row>
    <row r="84" spans="1:29" ht="34.5" customHeight="1">
      <c r="A84" s="26">
        <v>10</v>
      </c>
      <c r="B84" s="33" t="s">
        <v>17</v>
      </c>
      <c r="C84" s="26">
        <v>0.5</v>
      </c>
      <c r="D84" s="56">
        <v>2912</v>
      </c>
      <c r="E84" s="28">
        <f>ROUND(C84*D84,0)</f>
        <v>1456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28">
        <f>E84+O84</f>
        <v>1456</v>
      </c>
      <c r="Q84" s="32">
        <f>3200*C84</f>
        <v>1600</v>
      </c>
      <c r="R84" s="212">
        <f>Q84-P84</f>
        <v>144</v>
      </c>
      <c r="S84" s="32">
        <f>P84+R84</f>
        <v>1600</v>
      </c>
      <c r="T84" s="32">
        <f>S84*12</f>
        <v>19200</v>
      </c>
      <c r="U84" s="51"/>
      <c r="V84" s="51"/>
      <c r="W84" s="7"/>
      <c r="X84" s="7"/>
      <c r="Y84" s="2"/>
      <c r="Z84" s="2"/>
      <c r="AA84" s="2"/>
      <c r="AB84" s="2"/>
      <c r="AC84" s="2"/>
    </row>
    <row r="85" spans="1:23" ht="34.5" customHeight="1">
      <c r="A85" s="37">
        <v>7</v>
      </c>
      <c r="B85" s="29" t="s">
        <v>28</v>
      </c>
      <c r="C85" s="30">
        <v>1</v>
      </c>
      <c r="D85" s="31">
        <v>2464</v>
      </c>
      <c r="E85" s="31">
        <f>ROUND(C85*D85,0)</f>
        <v>2464</v>
      </c>
      <c r="F85" s="31"/>
      <c r="G85" s="31"/>
      <c r="H85" s="31"/>
      <c r="I85" s="31">
        <v>739</v>
      </c>
      <c r="J85" s="31">
        <v>493</v>
      </c>
      <c r="K85" s="31"/>
      <c r="L85" s="31"/>
      <c r="M85" s="31"/>
      <c r="N85" s="31"/>
      <c r="O85" s="31">
        <f>SUM(F85:N85)</f>
        <v>1232</v>
      </c>
      <c r="P85" s="32">
        <f>E85+O85</f>
        <v>3696</v>
      </c>
      <c r="Q85" s="32">
        <f>3200*C85</f>
        <v>3200</v>
      </c>
      <c r="R85" s="212"/>
      <c r="S85" s="32">
        <f>P85+R85</f>
        <v>3696</v>
      </c>
      <c r="T85" s="32">
        <f>S85*12</f>
        <v>44352</v>
      </c>
      <c r="U85" s="51"/>
      <c r="W85" s="86"/>
    </row>
    <row r="86" spans="1:24" ht="34.5" customHeight="1">
      <c r="A86" s="20">
        <v>7</v>
      </c>
      <c r="B86" s="129" t="s">
        <v>301</v>
      </c>
      <c r="C86" s="20">
        <v>2.5</v>
      </c>
      <c r="D86" s="28">
        <v>2464</v>
      </c>
      <c r="E86" s="28">
        <f>ROUND(C86*D86,0)</f>
        <v>6160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32">
        <f>E86+O86</f>
        <v>6160</v>
      </c>
      <c r="Q86" s="32">
        <f>3200*C86</f>
        <v>8000</v>
      </c>
      <c r="R86" s="212">
        <f>Q86-P86</f>
        <v>1840</v>
      </c>
      <c r="S86" s="32">
        <f>P86+R86</f>
        <v>8000</v>
      </c>
      <c r="T86" s="32">
        <f>S86*12</f>
        <v>96000</v>
      </c>
      <c r="U86" s="51"/>
      <c r="V86" s="17"/>
      <c r="W86" s="5"/>
      <c r="X86" s="5"/>
    </row>
    <row r="87" spans="1:21" s="3" customFormat="1" ht="37.5" customHeight="1">
      <c r="A87" s="43"/>
      <c r="B87" s="44" t="s">
        <v>119</v>
      </c>
      <c r="C87" s="45">
        <f>SUM(C84:C86)</f>
        <v>4</v>
      </c>
      <c r="D87" s="45"/>
      <c r="E87" s="45">
        <f aca="true" t="shared" si="29" ref="E87:P87">SUM(E84:E86)</f>
        <v>10080</v>
      </c>
      <c r="F87" s="45">
        <f t="shared" si="29"/>
        <v>0</v>
      </c>
      <c r="G87" s="45">
        <f t="shared" si="29"/>
        <v>0</v>
      </c>
      <c r="H87" s="45">
        <f t="shared" si="29"/>
        <v>0</v>
      </c>
      <c r="I87" s="45">
        <f t="shared" si="29"/>
        <v>739</v>
      </c>
      <c r="J87" s="45">
        <f t="shared" si="29"/>
        <v>493</v>
      </c>
      <c r="K87" s="45">
        <f t="shared" si="29"/>
        <v>0</v>
      </c>
      <c r="L87" s="45">
        <f t="shared" si="29"/>
        <v>0</v>
      </c>
      <c r="M87" s="45">
        <f t="shared" si="29"/>
        <v>0</v>
      </c>
      <c r="N87" s="45">
        <f t="shared" si="29"/>
        <v>0</v>
      </c>
      <c r="O87" s="45">
        <f t="shared" si="29"/>
        <v>1232</v>
      </c>
      <c r="P87" s="45">
        <f t="shared" si="29"/>
        <v>11312</v>
      </c>
      <c r="Q87" s="45"/>
      <c r="R87" s="227">
        <f>SUM(R84:R86)</f>
        <v>1984</v>
      </c>
      <c r="S87" s="40">
        <f>P87+R87</f>
        <v>13296</v>
      </c>
      <c r="T87" s="40">
        <f>S87*12</f>
        <v>159552</v>
      </c>
      <c r="U87" s="101"/>
    </row>
    <row r="88" spans="1:24" ht="60" customHeight="1">
      <c r="A88" s="242" t="s">
        <v>345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13"/>
      <c r="U88" s="115"/>
      <c r="V88" s="17"/>
      <c r="W88" s="5"/>
      <c r="X88" s="5"/>
    </row>
    <row r="89" spans="1:29" ht="33" customHeight="1">
      <c r="A89" s="26">
        <v>10</v>
      </c>
      <c r="B89" s="33" t="s">
        <v>17</v>
      </c>
      <c r="C89" s="26">
        <v>0.5</v>
      </c>
      <c r="D89" s="56">
        <v>2912</v>
      </c>
      <c r="E89" s="28">
        <f>ROUND(C89*D89,0)</f>
        <v>1456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28">
        <f>E89+O89</f>
        <v>1456</v>
      </c>
      <c r="Q89" s="32">
        <f>3200*C89</f>
        <v>1600</v>
      </c>
      <c r="R89" s="212">
        <f>Q89-P89</f>
        <v>144</v>
      </c>
      <c r="S89" s="32">
        <f>P89+R89</f>
        <v>1600</v>
      </c>
      <c r="T89" s="32">
        <f>S89*12</f>
        <v>19200</v>
      </c>
      <c r="U89" s="51"/>
      <c r="V89" s="51"/>
      <c r="W89" s="7"/>
      <c r="X89" s="7"/>
      <c r="Y89" s="2"/>
      <c r="Z89" s="2"/>
      <c r="AA89" s="2"/>
      <c r="AB89" s="2"/>
      <c r="AC89" s="2"/>
    </row>
    <row r="90" spans="1:24" ht="33" customHeight="1">
      <c r="A90" s="26">
        <v>7</v>
      </c>
      <c r="B90" s="33" t="s">
        <v>301</v>
      </c>
      <c r="C90" s="26">
        <v>2</v>
      </c>
      <c r="D90" s="28">
        <v>2464</v>
      </c>
      <c r="E90" s="28">
        <f>ROUND(C90*D90,0)</f>
        <v>4928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32">
        <f>E90+O90</f>
        <v>4928</v>
      </c>
      <c r="Q90" s="32">
        <f>3200*C90</f>
        <v>6400</v>
      </c>
      <c r="R90" s="212">
        <f>Q90-P90</f>
        <v>1472</v>
      </c>
      <c r="S90" s="32">
        <f>P90+R90</f>
        <v>6400</v>
      </c>
      <c r="T90" s="32">
        <f>S90*12</f>
        <v>76800</v>
      </c>
      <c r="U90" s="51"/>
      <c r="V90" s="17"/>
      <c r="W90" s="5"/>
      <c r="X90" s="5"/>
    </row>
    <row r="91" spans="1:21" ht="33" customHeight="1">
      <c r="A91" s="37">
        <v>5</v>
      </c>
      <c r="B91" s="29" t="s">
        <v>370</v>
      </c>
      <c r="C91" s="30">
        <v>1</v>
      </c>
      <c r="D91" s="31">
        <v>2176</v>
      </c>
      <c r="E91" s="31">
        <f>ROUND(C91*D91,0)</f>
        <v>2176</v>
      </c>
      <c r="F91" s="42"/>
      <c r="G91" s="31"/>
      <c r="H91" s="31"/>
      <c r="I91" s="31"/>
      <c r="J91" s="31"/>
      <c r="K91" s="42"/>
      <c r="L91" s="42"/>
      <c r="M91" s="42"/>
      <c r="N91" s="42"/>
      <c r="O91" s="31">
        <f>SUM(F91:N91)</f>
        <v>0</v>
      </c>
      <c r="P91" s="32">
        <f>E91+O91</f>
        <v>2176</v>
      </c>
      <c r="Q91" s="32">
        <f>3200*C91</f>
        <v>3200</v>
      </c>
      <c r="R91" s="212">
        <f>Q91-P91</f>
        <v>1024</v>
      </c>
      <c r="S91" s="32">
        <f>P91+R91</f>
        <v>3200</v>
      </c>
      <c r="T91" s="32">
        <f>S91*12</f>
        <v>38400</v>
      </c>
      <c r="U91" s="51"/>
    </row>
    <row r="92" spans="1:21" ht="33" customHeight="1">
      <c r="A92" s="37">
        <v>4</v>
      </c>
      <c r="B92" s="29" t="s">
        <v>13</v>
      </c>
      <c r="C92" s="30">
        <v>1</v>
      </c>
      <c r="D92" s="31">
        <v>2032</v>
      </c>
      <c r="E92" s="31">
        <f>ROUND(C92*D92,0)</f>
        <v>2032</v>
      </c>
      <c r="F92" s="42"/>
      <c r="G92" s="31"/>
      <c r="H92" s="31"/>
      <c r="I92" s="31"/>
      <c r="J92" s="31"/>
      <c r="K92" s="42"/>
      <c r="L92" s="42"/>
      <c r="M92" s="31"/>
      <c r="N92" s="31"/>
      <c r="O92" s="31">
        <f>SUM(F92:N92)</f>
        <v>0</v>
      </c>
      <c r="P92" s="32">
        <f>E92+O92</f>
        <v>2032</v>
      </c>
      <c r="Q92" s="32">
        <f>3200*C92</f>
        <v>3200</v>
      </c>
      <c r="R92" s="212">
        <f>Q92-P92</f>
        <v>1168</v>
      </c>
      <c r="S92" s="32">
        <f>P92+R92</f>
        <v>3200</v>
      </c>
      <c r="T92" s="32">
        <f>S92*12</f>
        <v>38400</v>
      </c>
      <c r="U92" s="51"/>
    </row>
    <row r="93" spans="1:21" s="3" customFormat="1" ht="37.5" customHeight="1">
      <c r="A93" s="43"/>
      <c r="B93" s="44" t="s">
        <v>119</v>
      </c>
      <c r="C93" s="45">
        <f>SUM(C89:C92)</f>
        <v>4.5</v>
      </c>
      <c r="D93" s="45"/>
      <c r="E93" s="45">
        <f aca="true" t="shared" si="30" ref="E93:P93">SUM(E89:E92)</f>
        <v>10592</v>
      </c>
      <c r="F93" s="45">
        <f t="shared" si="30"/>
        <v>0</v>
      </c>
      <c r="G93" s="45">
        <f t="shared" si="30"/>
        <v>0</v>
      </c>
      <c r="H93" s="45">
        <f t="shared" si="30"/>
        <v>0</v>
      </c>
      <c r="I93" s="45">
        <f t="shared" si="30"/>
        <v>0</v>
      </c>
      <c r="J93" s="45">
        <f t="shared" si="30"/>
        <v>0</v>
      </c>
      <c r="K93" s="45">
        <f t="shared" si="30"/>
        <v>0</v>
      </c>
      <c r="L93" s="45">
        <f t="shared" si="30"/>
        <v>0</v>
      </c>
      <c r="M93" s="45">
        <f t="shared" si="30"/>
        <v>0</v>
      </c>
      <c r="N93" s="45">
        <f t="shared" si="30"/>
        <v>0</v>
      </c>
      <c r="O93" s="45">
        <f t="shared" si="30"/>
        <v>0</v>
      </c>
      <c r="P93" s="45">
        <f t="shared" si="30"/>
        <v>10592</v>
      </c>
      <c r="Q93" s="45"/>
      <c r="R93" s="227">
        <f>SUM(R89:R92)</f>
        <v>3808</v>
      </c>
      <c r="S93" s="40">
        <f>P93+R93</f>
        <v>14400</v>
      </c>
      <c r="T93" s="40">
        <f>S93*12</f>
        <v>172800</v>
      </c>
      <c r="U93" s="101"/>
    </row>
    <row r="94" spans="1:29" ht="61.5" customHeight="1">
      <c r="A94" s="242" t="s">
        <v>343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13"/>
      <c r="U94" s="115"/>
      <c r="V94" s="17"/>
      <c r="W94" s="7"/>
      <c r="X94" s="7"/>
      <c r="Y94" s="2"/>
      <c r="Z94" s="2"/>
      <c r="AA94" s="2"/>
      <c r="AB94" s="2"/>
      <c r="AC94" s="2"/>
    </row>
    <row r="95" spans="1:29" ht="33" customHeight="1">
      <c r="A95" s="26">
        <v>10</v>
      </c>
      <c r="B95" s="33" t="s">
        <v>17</v>
      </c>
      <c r="C95" s="56">
        <v>1</v>
      </c>
      <c r="D95" s="56">
        <v>2912</v>
      </c>
      <c r="E95" s="28">
        <f aca="true" t="shared" si="31" ref="E95:E100">ROUND(C95*D95,0)</f>
        <v>2912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28">
        <f aca="true" t="shared" si="32" ref="P95:P100">E95+O95</f>
        <v>2912</v>
      </c>
      <c r="Q95" s="32">
        <f>3200*C95</f>
        <v>3200</v>
      </c>
      <c r="R95" s="212">
        <f>Q95-P95</f>
        <v>288</v>
      </c>
      <c r="S95" s="32">
        <f aca="true" t="shared" si="33" ref="S95:S101">P95+R95</f>
        <v>3200</v>
      </c>
      <c r="T95" s="32">
        <f aca="true" t="shared" si="34" ref="T95:T101">S95*12</f>
        <v>38400</v>
      </c>
      <c r="U95" s="51"/>
      <c r="V95" s="51"/>
      <c r="W95" s="7"/>
      <c r="X95" s="7"/>
      <c r="Y95" s="2"/>
      <c r="Z95" s="2"/>
      <c r="AA95" s="2"/>
      <c r="AB95" s="2"/>
      <c r="AC95" s="2"/>
    </row>
    <row r="96" spans="1:29" ht="33" customHeight="1">
      <c r="A96" s="26"/>
      <c r="B96" s="29" t="s">
        <v>73</v>
      </c>
      <c r="C96" s="56">
        <v>1</v>
      </c>
      <c r="D96" s="56">
        <v>2766</v>
      </c>
      <c r="E96" s="28">
        <f t="shared" si="31"/>
        <v>2766</v>
      </c>
      <c r="F96" s="46"/>
      <c r="G96" s="46"/>
      <c r="H96" s="46"/>
      <c r="I96" s="46"/>
      <c r="J96" s="46"/>
      <c r="K96" s="46"/>
      <c r="L96" s="47"/>
      <c r="M96" s="46"/>
      <c r="N96" s="46"/>
      <c r="O96" s="46"/>
      <c r="P96" s="28">
        <f t="shared" si="32"/>
        <v>2766</v>
      </c>
      <c r="Q96" s="32">
        <f>3200*C96</f>
        <v>3200</v>
      </c>
      <c r="R96" s="212">
        <f>Q96-P96</f>
        <v>434</v>
      </c>
      <c r="S96" s="32">
        <f t="shared" si="33"/>
        <v>3200</v>
      </c>
      <c r="T96" s="32">
        <f t="shared" si="34"/>
        <v>38400</v>
      </c>
      <c r="U96" s="51"/>
      <c r="V96" s="51"/>
      <c r="W96" s="7"/>
      <c r="X96" s="7"/>
      <c r="Y96" s="2"/>
      <c r="Z96" s="2"/>
      <c r="AA96" s="2"/>
      <c r="AB96" s="2"/>
      <c r="AC96" s="2"/>
    </row>
    <row r="97" spans="1:21" ht="33" customHeight="1">
      <c r="A97" s="26">
        <v>10</v>
      </c>
      <c r="B97" s="33" t="s">
        <v>143</v>
      </c>
      <c r="C97" s="27">
        <v>1</v>
      </c>
      <c r="D97" s="28">
        <v>2912</v>
      </c>
      <c r="E97" s="28">
        <f t="shared" si="31"/>
        <v>2912</v>
      </c>
      <c r="F97" s="28"/>
      <c r="G97" s="28"/>
      <c r="H97" s="28"/>
      <c r="I97" s="28">
        <v>874</v>
      </c>
      <c r="J97" s="28">
        <v>582</v>
      </c>
      <c r="K97" s="28"/>
      <c r="L97" s="28"/>
      <c r="M97" s="28"/>
      <c r="N97" s="28"/>
      <c r="O97" s="28">
        <f>SUM(F97:N97)</f>
        <v>1456</v>
      </c>
      <c r="P97" s="32">
        <f t="shared" si="32"/>
        <v>4368</v>
      </c>
      <c r="Q97" s="32">
        <f>3200*C97+N97</f>
        <v>3200</v>
      </c>
      <c r="R97" s="212"/>
      <c r="S97" s="32">
        <f t="shared" si="33"/>
        <v>4368</v>
      </c>
      <c r="T97" s="32">
        <f t="shared" si="34"/>
        <v>52416</v>
      </c>
      <c r="U97" s="51"/>
    </row>
    <row r="98" spans="1:29" ht="33" customHeight="1">
      <c r="A98" s="26">
        <v>9</v>
      </c>
      <c r="B98" s="33" t="s">
        <v>11</v>
      </c>
      <c r="C98" s="26">
        <v>1</v>
      </c>
      <c r="D98" s="56">
        <v>2768</v>
      </c>
      <c r="E98" s="28">
        <f t="shared" si="31"/>
        <v>2768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28">
        <f t="shared" si="32"/>
        <v>2768</v>
      </c>
      <c r="Q98" s="32">
        <f>3200*C98</f>
        <v>3200</v>
      </c>
      <c r="R98" s="212">
        <f>Q98-P98</f>
        <v>432</v>
      </c>
      <c r="S98" s="32">
        <f t="shared" si="33"/>
        <v>3200</v>
      </c>
      <c r="T98" s="32">
        <f t="shared" si="34"/>
        <v>38400</v>
      </c>
      <c r="U98" s="51"/>
      <c r="V98" s="51"/>
      <c r="W98" s="7"/>
      <c r="X98" s="7"/>
      <c r="Y98" s="2"/>
      <c r="Z98" s="2"/>
      <c r="AA98" s="2"/>
      <c r="AB98" s="2"/>
      <c r="AC98" s="2"/>
    </row>
    <row r="99" spans="1:24" ht="33" customHeight="1">
      <c r="A99" s="26">
        <v>7</v>
      </c>
      <c r="B99" s="33" t="s">
        <v>301</v>
      </c>
      <c r="C99" s="26">
        <v>1</v>
      </c>
      <c r="D99" s="28">
        <v>2464</v>
      </c>
      <c r="E99" s="28">
        <f t="shared" si="31"/>
        <v>2464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32">
        <f t="shared" si="32"/>
        <v>2464</v>
      </c>
      <c r="Q99" s="32">
        <f>3200*C99</f>
        <v>3200</v>
      </c>
      <c r="R99" s="212">
        <f>Q99-P99</f>
        <v>736</v>
      </c>
      <c r="S99" s="32">
        <f>P99+R99</f>
        <v>3200</v>
      </c>
      <c r="T99" s="32">
        <f t="shared" si="34"/>
        <v>38400</v>
      </c>
      <c r="U99" s="51"/>
      <c r="V99" s="17"/>
      <c r="W99" s="5"/>
      <c r="X99" s="5"/>
    </row>
    <row r="100" spans="1:21" ht="33" customHeight="1">
      <c r="A100" s="37">
        <v>4</v>
      </c>
      <c r="B100" s="29" t="s">
        <v>13</v>
      </c>
      <c r="C100" s="30">
        <v>1</v>
      </c>
      <c r="D100" s="31">
        <v>2032</v>
      </c>
      <c r="E100" s="31">
        <f t="shared" si="31"/>
        <v>2032</v>
      </c>
      <c r="F100" s="42"/>
      <c r="G100" s="31"/>
      <c r="H100" s="31"/>
      <c r="I100" s="31"/>
      <c r="J100" s="31"/>
      <c r="K100" s="42"/>
      <c r="L100" s="42"/>
      <c r="M100" s="31"/>
      <c r="N100" s="31"/>
      <c r="O100" s="31">
        <f>SUM(F100:N100)</f>
        <v>0</v>
      </c>
      <c r="P100" s="32">
        <f t="shared" si="32"/>
        <v>2032</v>
      </c>
      <c r="Q100" s="32">
        <f>3200*C100</f>
        <v>3200</v>
      </c>
      <c r="R100" s="212">
        <f>Q100-P100</f>
        <v>1168</v>
      </c>
      <c r="S100" s="32">
        <f>P100+R100</f>
        <v>3200</v>
      </c>
      <c r="T100" s="32">
        <f t="shared" si="34"/>
        <v>38400</v>
      </c>
      <c r="U100" s="51"/>
    </row>
    <row r="101" spans="1:29" s="2" customFormat="1" ht="37.5" customHeight="1">
      <c r="A101" s="26"/>
      <c r="B101" s="44" t="s">
        <v>119</v>
      </c>
      <c r="C101" s="109">
        <f>SUM(C95:C100)</f>
        <v>6</v>
      </c>
      <c r="D101" s="56"/>
      <c r="E101" s="46">
        <f>SUM(E95:E100)</f>
        <v>15854</v>
      </c>
      <c r="F101" s="46">
        <f aca="true" t="shared" si="35" ref="F101:O101">SUM(F95:F100)</f>
        <v>0</v>
      </c>
      <c r="G101" s="46">
        <f t="shared" si="35"/>
        <v>0</v>
      </c>
      <c r="H101" s="46">
        <f t="shared" si="35"/>
        <v>0</v>
      </c>
      <c r="I101" s="46">
        <f t="shared" si="35"/>
        <v>874</v>
      </c>
      <c r="J101" s="46">
        <f t="shared" si="35"/>
        <v>582</v>
      </c>
      <c r="K101" s="46">
        <f t="shared" si="35"/>
        <v>0</v>
      </c>
      <c r="L101" s="46">
        <f t="shared" si="35"/>
        <v>0</v>
      </c>
      <c r="M101" s="46">
        <f t="shared" si="35"/>
        <v>0</v>
      </c>
      <c r="N101" s="46">
        <f t="shared" si="35"/>
        <v>0</v>
      </c>
      <c r="O101" s="46">
        <f t="shared" si="35"/>
        <v>1456</v>
      </c>
      <c r="P101" s="46">
        <f>SUM(P95:P100)</f>
        <v>17310</v>
      </c>
      <c r="Q101" s="46"/>
      <c r="R101" s="76">
        <f>SUM(R95:R100)</f>
        <v>3058</v>
      </c>
      <c r="S101" s="40">
        <f t="shared" si="33"/>
        <v>20368</v>
      </c>
      <c r="T101" s="40">
        <f t="shared" si="34"/>
        <v>244416</v>
      </c>
      <c r="U101" s="101"/>
      <c r="V101" s="17"/>
      <c r="W101" s="7"/>
      <c r="X101" s="7"/>
      <c r="Y101" s="1"/>
      <c r="Z101" s="1"/>
      <c r="AA101" s="1"/>
      <c r="AB101" s="1"/>
      <c r="AC101" s="1"/>
    </row>
    <row r="102" spans="1:21" ht="61.5" customHeight="1">
      <c r="A102" s="230" t="s">
        <v>340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2"/>
      <c r="T102" s="141"/>
      <c r="U102" s="78"/>
    </row>
    <row r="103" spans="1:21" ht="36" customHeight="1">
      <c r="A103" s="37">
        <v>10</v>
      </c>
      <c r="B103" s="29" t="s">
        <v>17</v>
      </c>
      <c r="C103" s="30">
        <v>1</v>
      </c>
      <c r="D103" s="31">
        <v>2912</v>
      </c>
      <c r="E103" s="31">
        <f aca="true" t="shared" si="36" ref="E103:E108">ROUND(C103*D103,0)</f>
        <v>2912</v>
      </c>
      <c r="F103" s="42"/>
      <c r="G103" s="31"/>
      <c r="H103" s="31"/>
      <c r="I103" s="31"/>
      <c r="J103" s="31"/>
      <c r="K103" s="42"/>
      <c r="L103" s="42"/>
      <c r="M103" s="42"/>
      <c r="N103" s="42"/>
      <c r="O103" s="31">
        <f aca="true" t="shared" si="37" ref="O103:O108">SUM(F103:N103)</f>
        <v>0</v>
      </c>
      <c r="P103" s="32">
        <f aca="true" t="shared" si="38" ref="P103:P108">E103+O103</f>
        <v>2912</v>
      </c>
      <c r="Q103" s="32">
        <f>3200*C103</f>
        <v>3200</v>
      </c>
      <c r="R103" s="212">
        <f>Q103-P103</f>
        <v>288</v>
      </c>
      <c r="S103" s="32">
        <f aca="true" t="shared" si="39" ref="S103:S109">P103+R103</f>
        <v>3200</v>
      </c>
      <c r="T103" s="32">
        <f aca="true" t="shared" si="40" ref="T103:T109">S103*12</f>
        <v>38400</v>
      </c>
      <c r="U103" s="51"/>
    </row>
    <row r="104" spans="1:23" ht="36" customHeight="1">
      <c r="A104" s="26">
        <v>9</v>
      </c>
      <c r="B104" s="33" t="s">
        <v>27</v>
      </c>
      <c r="C104" s="30">
        <v>2</v>
      </c>
      <c r="D104" s="28">
        <v>2768</v>
      </c>
      <c r="E104" s="31">
        <f t="shared" si="36"/>
        <v>5536</v>
      </c>
      <c r="F104" s="42"/>
      <c r="G104" s="42"/>
      <c r="H104" s="31"/>
      <c r="I104" s="31">
        <v>1107</v>
      </c>
      <c r="J104" s="31">
        <v>1107</v>
      </c>
      <c r="K104" s="42"/>
      <c r="L104" s="42"/>
      <c r="M104" s="42"/>
      <c r="N104" s="42"/>
      <c r="O104" s="31">
        <f t="shared" si="37"/>
        <v>2214</v>
      </c>
      <c r="P104" s="32">
        <f t="shared" si="38"/>
        <v>7750</v>
      </c>
      <c r="Q104" s="32">
        <f>3200*C104+N104</f>
        <v>6400</v>
      </c>
      <c r="R104" s="212"/>
      <c r="S104" s="32">
        <f t="shared" si="39"/>
        <v>7750</v>
      </c>
      <c r="T104" s="32">
        <f t="shared" si="40"/>
        <v>93000</v>
      </c>
      <c r="U104" s="51"/>
      <c r="W104" s="86"/>
    </row>
    <row r="105" spans="1:23" ht="36" customHeight="1">
      <c r="A105" s="37">
        <v>7</v>
      </c>
      <c r="B105" s="29" t="s">
        <v>28</v>
      </c>
      <c r="C105" s="30">
        <v>1</v>
      </c>
      <c r="D105" s="31">
        <v>2464</v>
      </c>
      <c r="E105" s="31">
        <f t="shared" si="36"/>
        <v>2464</v>
      </c>
      <c r="F105" s="31"/>
      <c r="G105" s="31"/>
      <c r="H105" s="31"/>
      <c r="I105" s="31">
        <v>493</v>
      </c>
      <c r="J105" s="31">
        <v>493</v>
      </c>
      <c r="K105" s="31"/>
      <c r="L105" s="31"/>
      <c r="M105" s="31"/>
      <c r="N105" s="31"/>
      <c r="O105" s="31">
        <f t="shared" si="37"/>
        <v>986</v>
      </c>
      <c r="P105" s="32">
        <f t="shared" si="38"/>
        <v>3450</v>
      </c>
      <c r="Q105" s="32">
        <f>3200*C105+N105</f>
        <v>3200</v>
      </c>
      <c r="R105" s="212"/>
      <c r="S105" s="32">
        <f t="shared" si="39"/>
        <v>3450</v>
      </c>
      <c r="T105" s="32">
        <f t="shared" si="40"/>
        <v>41400</v>
      </c>
      <c r="U105" s="51"/>
      <c r="W105" s="86"/>
    </row>
    <row r="106" spans="1:21" ht="36" customHeight="1">
      <c r="A106" s="37">
        <v>10</v>
      </c>
      <c r="B106" s="29" t="s">
        <v>128</v>
      </c>
      <c r="C106" s="30">
        <v>1</v>
      </c>
      <c r="D106" s="31">
        <v>2912</v>
      </c>
      <c r="E106" s="31">
        <f t="shared" si="36"/>
        <v>2912</v>
      </c>
      <c r="F106" s="42"/>
      <c r="G106" s="42"/>
      <c r="H106" s="42"/>
      <c r="I106" s="31"/>
      <c r="J106" s="31"/>
      <c r="K106" s="42"/>
      <c r="L106" s="42"/>
      <c r="M106" s="42"/>
      <c r="N106" s="42"/>
      <c r="O106" s="31">
        <f t="shared" si="37"/>
        <v>0</v>
      </c>
      <c r="P106" s="32">
        <f t="shared" si="38"/>
        <v>2912</v>
      </c>
      <c r="Q106" s="32">
        <f>3200*C106</f>
        <v>3200</v>
      </c>
      <c r="R106" s="212">
        <f>Q106-P106</f>
        <v>288</v>
      </c>
      <c r="S106" s="32">
        <f t="shared" si="39"/>
        <v>3200</v>
      </c>
      <c r="T106" s="32">
        <f t="shared" si="40"/>
        <v>38400</v>
      </c>
      <c r="U106" s="51"/>
    </row>
    <row r="107" spans="1:21" ht="36" customHeight="1">
      <c r="A107" s="37">
        <v>9</v>
      </c>
      <c r="B107" s="29" t="s">
        <v>11</v>
      </c>
      <c r="C107" s="30">
        <v>2</v>
      </c>
      <c r="D107" s="31">
        <v>2768</v>
      </c>
      <c r="E107" s="31">
        <f t="shared" si="36"/>
        <v>5536</v>
      </c>
      <c r="F107" s="42"/>
      <c r="G107" s="42"/>
      <c r="H107" s="42"/>
      <c r="I107" s="31"/>
      <c r="J107" s="31"/>
      <c r="K107" s="42"/>
      <c r="L107" s="42">
        <v>0</v>
      </c>
      <c r="M107" s="42"/>
      <c r="N107" s="42"/>
      <c r="O107" s="31">
        <f t="shared" si="37"/>
        <v>0</v>
      </c>
      <c r="P107" s="32">
        <f t="shared" si="38"/>
        <v>5536</v>
      </c>
      <c r="Q107" s="32">
        <f>3200*C107</f>
        <v>6400</v>
      </c>
      <c r="R107" s="212">
        <f>Q107-P107</f>
        <v>864</v>
      </c>
      <c r="S107" s="32">
        <f t="shared" si="39"/>
        <v>6400</v>
      </c>
      <c r="T107" s="32">
        <f t="shared" si="40"/>
        <v>76800</v>
      </c>
      <c r="U107" s="51"/>
    </row>
    <row r="108" spans="1:24" s="180" customFormat="1" ht="36" customHeight="1">
      <c r="A108" s="56">
        <v>8</v>
      </c>
      <c r="B108" s="108" t="s">
        <v>315</v>
      </c>
      <c r="C108" s="162">
        <v>1</v>
      </c>
      <c r="D108" s="31">
        <v>2624</v>
      </c>
      <c r="E108" s="28">
        <f t="shared" si="36"/>
        <v>2624</v>
      </c>
      <c r="F108" s="46"/>
      <c r="G108" s="28"/>
      <c r="H108" s="28"/>
      <c r="I108" s="47"/>
      <c r="J108" s="47"/>
      <c r="K108" s="46"/>
      <c r="L108" s="46"/>
      <c r="M108" s="46"/>
      <c r="N108" s="46"/>
      <c r="O108" s="28">
        <f t="shared" si="37"/>
        <v>0</v>
      </c>
      <c r="P108" s="28">
        <f t="shared" si="38"/>
        <v>2624</v>
      </c>
      <c r="Q108" s="32">
        <f>3200*C108</f>
        <v>3200</v>
      </c>
      <c r="R108" s="212">
        <f>Q108-P108</f>
        <v>576</v>
      </c>
      <c r="S108" s="32">
        <f t="shared" si="39"/>
        <v>3200</v>
      </c>
      <c r="T108" s="32">
        <f t="shared" si="40"/>
        <v>38400</v>
      </c>
      <c r="U108" s="51"/>
      <c r="V108" s="1"/>
      <c r="W108" s="181"/>
      <c r="X108" s="181"/>
    </row>
    <row r="109" spans="1:21" s="3" customFormat="1" ht="37.5" customHeight="1">
      <c r="A109" s="38"/>
      <c r="B109" s="34" t="s">
        <v>119</v>
      </c>
      <c r="C109" s="35">
        <f>SUM(C103:C108)</f>
        <v>8</v>
      </c>
      <c r="D109" s="35"/>
      <c r="E109" s="35">
        <f aca="true" t="shared" si="41" ref="E109:P109">SUM(E103:E108)</f>
        <v>21984</v>
      </c>
      <c r="F109" s="35">
        <f t="shared" si="41"/>
        <v>0</v>
      </c>
      <c r="G109" s="35">
        <f t="shared" si="41"/>
        <v>0</v>
      </c>
      <c r="H109" s="35">
        <f t="shared" si="41"/>
        <v>0</v>
      </c>
      <c r="I109" s="35">
        <f t="shared" si="41"/>
        <v>1600</v>
      </c>
      <c r="J109" s="35">
        <f t="shared" si="41"/>
        <v>1600</v>
      </c>
      <c r="K109" s="35">
        <f t="shared" si="41"/>
        <v>0</v>
      </c>
      <c r="L109" s="35">
        <f t="shared" si="41"/>
        <v>0</v>
      </c>
      <c r="M109" s="35">
        <f t="shared" si="41"/>
        <v>0</v>
      </c>
      <c r="N109" s="35">
        <f t="shared" si="41"/>
        <v>0</v>
      </c>
      <c r="O109" s="35">
        <f t="shared" si="41"/>
        <v>3200</v>
      </c>
      <c r="P109" s="35">
        <f t="shared" si="41"/>
        <v>25184</v>
      </c>
      <c r="Q109" s="35"/>
      <c r="R109" s="148">
        <f>SUM(R103:R108)</f>
        <v>2016</v>
      </c>
      <c r="S109" s="40">
        <f t="shared" si="39"/>
        <v>27200</v>
      </c>
      <c r="T109" s="40">
        <f t="shared" si="40"/>
        <v>326400</v>
      </c>
      <c r="U109" s="101"/>
    </row>
    <row r="110" spans="1:21" ht="60" customHeight="1">
      <c r="A110" s="230" t="s">
        <v>339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2"/>
      <c r="T110" s="141"/>
      <c r="U110" s="78"/>
    </row>
    <row r="111" spans="1:21" ht="36" customHeight="1">
      <c r="A111" s="37">
        <v>10</v>
      </c>
      <c r="B111" s="29" t="s">
        <v>17</v>
      </c>
      <c r="C111" s="30">
        <v>1</v>
      </c>
      <c r="D111" s="31">
        <v>2912</v>
      </c>
      <c r="E111" s="31">
        <f aca="true" t="shared" si="42" ref="E111:E122">ROUND(C111*D111,0)</f>
        <v>2912</v>
      </c>
      <c r="F111" s="42"/>
      <c r="G111" s="31"/>
      <c r="H111" s="31"/>
      <c r="I111" s="31"/>
      <c r="J111" s="31"/>
      <c r="K111" s="42"/>
      <c r="L111" s="42"/>
      <c r="M111" s="42"/>
      <c r="N111" s="42"/>
      <c r="O111" s="31">
        <f>SUM(F111:N111)</f>
        <v>0</v>
      </c>
      <c r="P111" s="32">
        <f>E111+O111</f>
        <v>2912</v>
      </c>
      <c r="Q111" s="32">
        <f>3200*C111</f>
        <v>3200</v>
      </c>
      <c r="R111" s="212">
        <f>Q111-P111</f>
        <v>288</v>
      </c>
      <c r="S111" s="32">
        <f aca="true" t="shared" si="43" ref="S111:S123">P111+R111</f>
        <v>3200</v>
      </c>
      <c r="T111" s="32">
        <f aca="true" t="shared" si="44" ref="T111:T123">S111*12</f>
        <v>38400</v>
      </c>
      <c r="U111" s="51"/>
    </row>
    <row r="112" spans="1:21" ht="36" customHeight="1">
      <c r="A112" s="37"/>
      <c r="B112" s="29" t="s">
        <v>73</v>
      </c>
      <c r="C112" s="30">
        <v>0.5</v>
      </c>
      <c r="D112" s="31">
        <v>2766</v>
      </c>
      <c r="E112" s="31">
        <f t="shared" si="42"/>
        <v>1383</v>
      </c>
      <c r="F112" s="42"/>
      <c r="G112" s="31"/>
      <c r="H112" s="31"/>
      <c r="I112" s="31"/>
      <c r="J112" s="31"/>
      <c r="K112" s="42"/>
      <c r="L112" s="42"/>
      <c r="M112" s="42"/>
      <c r="N112" s="42"/>
      <c r="O112" s="31">
        <f aca="true" t="shared" si="45" ref="O112:O122">SUM(F112:N112)</f>
        <v>0</v>
      </c>
      <c r="P112" s="32">
        <f aca="true" t="shared" si="46" ref="P112:P122">E112+O112</f>
        <v>1383</v>
      </c>
      <c r="Q112" s="32">
        <f aca="true" t="shared" si="47" ref="Q112:Q122">3200*C112</f>
        <v>1600</v>
      </c>
      <c r="R112" s="212">
        <f>Q112-P112</f>
        <v>217</v>
      </c>
      <c r="S112" s="32">
        <f t="shared" si="43"/>
        <v>1600</v>
      </c>
      <c r="T112" s="32">
        <f t="shared" si="44"/>
        <v>19200</v>
      </c>
      <c r="U112" s="51"/>
    </row>
    <row r="113" spans="1:23" ht="34.5" customHeight="1">
      <c r="A113" s="37">
        <v>10</v>
      </c>
      <c r="B113" s="29" t="s">
        <v>18</v>
      </c>
      <c r="C113" s="30">
        <v>2</v>
      </c>
      <c r="D113" s="31">
        <v>2912</v>
      </c>
      <c r="E113" s="31">
        <f t="shared" si="42"/>
        <v>5824</v>
      </c>
      <c r="F113" s="42"/>
      <c r="G113" s="31"/>
      <c r="H113" s="31"/>
      <c r="I113" s="31"/>
      <c r="J113" s="31"/>
      <c r="K113" s="42"/>
      <c r="L113" s="42"/>
      <c r="M113" s="42"/>
      <c r="N113" s="42"/>
      <c r="O113" s="31">
        <f t="shared" si="45"/>
        <v>0</v>
      </c>
      <c r="P113" s="32">
        <f t="shared" si="46"/>
        <v>5824</v>
      </c>
      <c r="Q113" s="32">
        <f t="shared" si="47"/>
        <v>6400</v>
      </c>
      <c r="R113" s="212">
        <f>Q113-P113</f>
        <v>576</v>
      </c>
      <c r="S113" s="32">
        <f t="shared" si="43"/>
        <v>6400</v>
      </c>
      <c r="T113" s="32">
        <f t="shared" si="44"/>
        <v>76800</v>
      </c>
      <c r="U113" s="51"/>
      <c r="W113" s="86"/>
    </row>
    <row r="114" spans="1:21" ht="34.5" customHeight="1">
      <c r="A114" s="37">
        <v>10</v>
      </c>
      <c r="B114" s="29" t="s">
        <v>10</v>
      </c>
      <c r="C114" s="30">
        <v>6</v>
      </c>
      <c r="D114" s="31">
        <v>2912</v>
      </c>
      <c r="E114" s="31">
        <f t="shared" si="42"/>
        <v>17472</v>
      </c>
      <c r="F114" s="42"/>
      <c r="G114" s="31"/>
      <c r="H114" s="31"/>
      <c r="I114" s="31"/>
      <c r="J114" s="31"/>
      <c r="K114" s="42"/>
      <c r="L114" s="42"/>
      <c r="M114" s="42"/>
      <c r="N114" s="42"/>
      <c r="O114" s="31">
        <f t="shared" si="45"/>
        <v>0</v>
      </c>
      <c r="P114" s="32">
        <f t="shared" si="46"/>
        <v>17472</v>
      </c>
      <c r="Q114" s="32">
        <f t="shared" si="47"/>
        <v>19200</v>
      </c>
      <c r="R114" s="212">
        <f aca="true" t="shared" si="48" ref="R114:R122">Q114-P114</f>
        <v>1728</v>
      </c>
      <c r="S114" s="32">
        <f t="shared" si="43"/>
        <v>19200</v>
      </c>
      <c r="T114" s="32">
        <f t="shared" si="44"/>
        <v>230400</v>
      </c>
      <c r="U114" s="51"/>
    </row>
    <row r="115" spans="1:21" ht="34.5" customHeight="1">
      <c r="A115" s="37">
        <v>10</v>
      </c>
      <c r="B115" s="29" t="s">
        <v>349</v>
      </c>
      <c r="C115" s="30">
        <v>2.5</v>
      </c>
      <c r="D115" s="31">
        <v>2912</v>
      </c>
      <c r="E115" s="31">
        <f>ROUND(C115*D115,0)</f>
        <v>7280</v>
      </c>
      <c r="F115" s="42"/>
      <c r="G115" s="31"/>
      <c r="H115" s="31"/>
      <c r="I115" s="31"/>
      <c r="J115" s="31"/>
      <c r="K115" s="42"/>
      <c r="L115" s="42"/>
      <c r="M115" s="42"/>
      <c r="N115" s="42"/>
      <c r="O115" s="31">
        <f>SUM(F115:N115)</f>
        <v>0</v>
      </c>
      <c r="P115" s="32">
        <f>E115+O115</f>
        <v>7280</v>
      </c>
      <c r="Q115" s="32">
        <f t="shared" si="47"/>
        <v>8000</v>
      </c>
      <c r="R115" s="212">
        <f t="shared" si="48"/>
        <v>720</v>
      </c>
      <c r="S115" s="32">
        <f t="shared" si="43"/>
        <v>8000</v>
      </c>
      <c r="T115" s="32">
        <f t="shared" si="44"/>
        <v>96000</v>
      </c>
      <c r="U115" s="51"/>
    </row>
    <row r="116" spans="1:21" ht="34.5" customHeight="1">
      <c r="A116" s="37">
        <v>9</v>
      </c>
      <c r="B116" s="29" t="s">
        <v>11</v>
      </c>
      <c r="C116" s="30">
        <v>13</v>
      </c>
      <c r="D116" s="31">
        <v>2768</v>
      </c>
      <c r="E116" s="31">
        <f>ROUND(C116*D116,0)</f>
        <v>35984</v>
      </c>
      <c r="F116" s="42"/>
      <c r="G116" s="31"/>
      <c r="H116" s="31"/>
      <c r="I116" s="31"/>
      <c r="J116" s="31"/>
      <c r="K116" s="42"/>
      <c r="L116" s="42"/>
      <c r="M116" s="42"/>
      <c r="N116" s="42"/>
      <c r="O116" s="31">
        <f>SUM(F116:N116)</f>
        <v>0</v>
      </c>
      <c r="P116" s="32">
        <f>E116+O116</f>
        <v>35984</v>
      </c>
      <c r="Q116" s="32">
        <f t="shared" si="47"/>
        <v>41600</v>
      </c>
      <c r="R116" s="212">
        <f t="shared" si="48"/>
        <v>5616</v>
      </c>
      <c r="S116" s="32">
        <f t="shared" si="43"/>
        <v>41600</v>
      </c>
      <c r="T116" s="32">
        <f t="shared" si="44"/>
        <v>499200</v>
      </c>
      <c r="U116" s="51"/>
    </row>
    <row r="117" spans="1:21" ht="34.5" customHeight="1">
      <c r="A117" s="37">
        <v>9</v>
      </c>
      <c r="B117" s="29" t="s">
        <v>350</v>
      </c>
      <c r="C117" s="30">
        <v>1</v>
      </c>
      <c r="D117" s="31">
        <v>2768</v>
      </c>
      <c r="E117" s="31">
        <f>ROUND(C117*D117,0)</f>
        <v>2768</v>
      </c>
      <c r="F117" s="42"/>
      <c r="G117" s="31"/>
      <c r="H117" s="31"/>
      <c r="I117" s="31"/>
      <c r="J117" s="31"/>
      <c r="K117" s="42"/>
      <c r="L117" s="42"/>
      <c r="M117" s="42"/>
      <c r="N117" s="42"/>
      <c r="O117" s="31">
        <f>SUM(F117:N117)</f>
        <v>0</v>
      </c>
      <c r="P117" s="32">
        <f>E117+O117</f>
        <v>2768</v>
      </c>
      <c r="Q117" s="32">
        <f t="shared" si="47"/>
        <v>3200</v>
      </c>
      <c r="R117" s="212">
        <f t="shared" si="48"/>
        <v>432</v>
      </c>
      <c r="S117" s="32">
        <f t="shared" si="43"/>
        <v>3200</v>
      </c>
      <c r="T117" s="32">
        <f t="shared" si="44"/>
        <v>38400</v>
      </c>
      <c r="U117" s="51"/>
    </row>
    <row r="118" spans="1:21" ht="34.5" customHeight="1">
      <c r="A118" s="37">
        <v>8</v>
      </c>
      <c r="B118" s="29" t="s">
        <v>104</v>
      </c>
      <c r="C118" s="30">
        <v>4</v>
      </c>
      <c r="D118" s="31">
        <v>2624</v>
      </c>
      <c r="E118" s="31">
        <f t="shared" si="42"/>
        <v>10496</v>
      </c>
      <c r="F118" s="42"/>
      <c r="G118" s="31"/>
      <c r="H118" s="31"/>
      <c r="I118" s="31"/>
      <c r="J118" s="31"/>
      <c r="K118" s="42"/>
      <c r="L118" s="42"/>
      <c r="M118" s="42"/>
      <c r="N118" s="42"/>
      <c r="O118" s="31">
        <f t="shared" si="45"/>
        <v>0</v>
      </c>
      <c r="P118" s="32">
        <f t="shared" si="46"/>
        <v>10496</v>
      </c>
      <c r="Q118" s="32">
        <f t="shared" si="47"/>
        <v>12800</v>
      </c>
      <c r="R118" s="212">
        <f t="shared" si="48"/>
        <v>2304</v>
      </c>
      <c r="S118" s="32">
        <f t="shared" si="43"/>
        <v>12800</v>
      </c>
      <c r="T118" s="32">
        <f t="shared" si="44"/>
        <v>153600</v>
      </c>
      <c r="U118" s="51"/>
    </row>
    <row r="119" spans="1:21" ht="34.5" customHeight="1">
      <c r="A119" s="37">
        <v>8</v>
      </c>
      <c r="B119" s="29" t="s">
        <v>351</v>
      </c>
      <c r="C119" s="30">
        <v>1</v>
      </c>
      <c r="D119" s="31">
        <v>2624</v>
      </c>
      <c r="E119" s="31">
        <f>ROUND(C119*D119,0)</f>
        <v>2624</v>
      </c>
      <c r="F119" s="42"/>
      <c r="G119" s="31"/>
      <c r="H119" s="31"/>
      <c r="I119" s="31"/>
      <c r="J119" s="31"/>
      <c r="K119" s="42"/>
      <c r="L119" s="42"/>
      <c r="M119" s="42"/>
      <c r="N119" s="42"/>
      <c r="O119" s="31">
        <f>SUM(F119:N119)</f>
        <v>0</v>
      </c>
      <c r="P119" s="32">
        <f>E119+O119</f>
        <v>2624</v>
      </c>
      <c r="Q119" s="32">
        <f t="shared" si="47"/>
        <v>3200</v>
      </c>
      <c r="R119" s="212">
        <f t="shared" si="48"/>
        <v>576</v>
      </c>
      <c r="S119" s="32">
        <f t="shared" si="43"/>
        <v>3200</v>
      </c>
      <c r="T119" s="32">
        <f t="shared" si="44"/>
        <v>38400</v>
      </c>
      <c r="U119" s="51"/>
    </row>
    <row r="120" spans="1:21" ht="34.5" customHeight="1">
      <c r="A120" s="37">
        <v>7</v>
      </c>
      <c r="B120" s="29" t="s">
        <v>19</v>
      </c>
      <c r="C120" s="30">
        <v>12.5</v>
      </c>
      <c r="D120" s="31">
        <v>2464</v>
      </c>
      <c r="E120" s="31">
        <f t="shared" si="42"/>
        <v>30800</v>
      </c>
      <c r="F120" s="42"/>
      <c r="G120" s="31"/>
      <c r="H120" s="31"/>
      <c r="I120" s="31"/>
      <c r="J120" s="31"/>
      <c r="K120" s="42"/>
      <c r="L120" s="42"/>
      <c r="M120" s="42"/>
      <c r="N120" s="42"/>
      <c r="O120" s="31">
        <f t="shared" si="45"/>
        <v>0</v>
      </c>
      <c r="P120" s="32">
        <f t="shared" si="46"/>
        <v>30800</v>
      </c>
      <c r="Q120" s="32">
        <f t="shared" si="47"/>
        <v>40000</v>
      </c>
      <c r="R120" s="212">
        <f t="shared" si="48"/>
        <v>9200</v>
      </c>
      <c r="S120" s="32">
        <f t="shared" si="43"/>
        <v>40000</v>
      </c>
      <c r="T120" s="32">
        <f t="shared" si="44"/>
        <v>480000</v>
      </c>
      <c r="U120" s="51"/>
    </row>
    <row r="121" spans="1:21" ht="34.5" customHeight="1">
      <c r="A121" s="37">
        <v>6</v>
      </c>
      <c r="B121" s="29" t="s">
        <v>118</v>
      </c>
      <c r="C121" s="30">
        <v>3</v>
      </c>
      <c r="D121" s="31">
        <v>2320</v>
      </c>
      <c r="E121" s="31">
        <f t="shared" si="42"/>
        <v>6960</v>
      </c>
      <c r="F121" s="42"/>
      <c r="G121" s="31"/>
      <c r="H121" s="31"/>
      <c r="I121" s="31"/>
      <c r="J121" s="31"/>
      <c r="K121" s="42"/>
      <c r="L121" s="42"/>
      <c r="M121" s="42"/>
      <c r="N121" s="42"/>
      <c r="O121" s="31">
        <f t="shared" si="45"/>
        <v>0</v>
      </c>
      <c r="P121" s="32">
        <f t="shared" si="46"/>
        <v>6960</v>
      </c>
      <c r="Q121" s="32">
        <f t="shared" si="47"/>
        <v>9600</v>
      </c>
      <c r="R121" s="212">
        <f t="shared" si="48"/>
        <v>2640</v>
      </c>
      <c r="S121" s="32">
        <f t="shared" si="43"/>
        <v>9600</v>
      </c>
      <c r="T121" s="32">
        <f t="shared" si="44"/>
        <v>115200</v>
      </c>
      <c r="U121" s="51"/>
    </row>
    <row r="122" spans="1:21" ht="34.5" customHeight="1">
      <c r="A122" s="37">
        <v>5</v>
      </c>
      <c r="B122" s="29" t="s">
        <v>370</v>
      </c>
      <c r="C122" s="30">
        <v>9</v>
      </c>
      <c r="D122" s="31">
        <v>2176</v>
      </c>
      <c r="E122" s="31">
        <f t="shared" si="42"/>
        <v>19584</v>
      </c>
      <c r="F122" s="42"/>
      <c r="G122" s="31"/>
      <c r="H122" s="31"/>
      <c r="I122" s="31"/>
      <c r="J122" s="31"/>
      <c r="K122" s="42"/>
      <c r="L122" s="42"/>
      <c r="M122" s="42"/>
      <c r="N122" s="42"/>
      <c r="O122" s="31">
        <f t="shared" si="45"/>
        <v>0</v>
      </c>
      <c r="P122" s="32">
        <f t="shared" si="46"/>
        <v>19584</v>
      </c>
      <c r="Q122" s="32">
        <f t="shared" si="47"/>
        <v>28800</v>
      </c>
      <c r="R122" s="212">
        <f t="shared" si="48"/>
        <v>9216</v>
      </c>
      <c r="S122" s="32">
        <f t="shared" si="43"/>
        <v>28800</v>
      </c>
      <c r="T122" s="32">
        <f t="shared" si="44"/>
        <v>345600</v>
      </c>
      <c r="U122" s="51"/>
    </row>
    <row r="123" spans="1:21" s="3" customFormat="1" ht="37.5" customHeight="1">
      <c r="A123" s="38"/>
      <c r="B123" s="34" t="s">
        <v>119</v>
      </c>
      <c r="C123" s="35">
        <f>SUM(C111:C122)</f>
        <v>55.5</v>
      </c>
      <c r="D123" s="36"/>
      <c r="E123" s="36">
        <f aca="true" t="shared" si="49" ref="E123:P123">SUM(E111:E122)</f>
        <v>144087</v>
      </c>
      <c r="F123" s="36">
        <f t="shared" si="49"/>
        <v>0</v>
      </c>
      <c r="G123" s="36">
        <f t="shared" si="49"/>
        <v>0</v>
      </c>
      <c r="H123" s="36">
        <f t="shared" si="49"/>
        <v>0</v>
      </c>
      <c r="I123" s="36">
        <f t="shared" si="49"/>
        <v>0</v>
      </c>
      <c r="J123" s="36"/>
      <c r="K123" s="36">
        <f t="shared" si="49"/>
        <v>0</v>
      </c>
      <c r="L123" s="36">
        <f t="shared" si="49"/>
        <v>0</v>
      </c>
      <c r="M123" s="36">
        <f t="shared" si="49"/>
        <v>0</v>
      </c>
      <c r="N123" s="36">
        <f t="shared" si="49"/>
        <v>0</v>
      </c>
      <c r="O123" s="36">
        <f t="shared" si="49"/>
        <v>0</v>
      </c>
      <c r="P123" s="39">
        <f t="shared" si="49"/>
        <v>144087</v>
      </c>
      <c r="Q123" s="39"/>
      <c r="R123" s="80">
        <f>SUM(R111:R122)</f>
        <v>33513</v>
      </c>
      <c r="S123" s="40">
        <f t="shared" si="43"/>
        <v>177600</v>
      </c>
      <c r="T123" s="40">
        <f t="shared" si="44"/>
        <v>2131200</v>
      </c>
      <c r="U123" s="101"/>
    </row>
    <row r="124" spans="1:21" ht="60" customHeight="1">
      <c r="A124" s="230" t="s">
        <v>341</v>
      </c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2"/>
      <c r="T124" s="141"/>
      <c r="U124" s="78"/>
    </row>
    <row r="125" spans="1:21" ht="34.5" customHeight="1">
      <c r="A125" s="37">
        <v>10</v>
      </c>
      <c r="B125" s="29" t="s">
        <v>17</v>
      </c>
      <c r="C125" s="30">
        <v>1</v>
      </c>
      <c r="D125" s="31">
        <v>2912</v>
      </c>
      <c r="E125" s="31">
        <f aca="true" t="shared" si="50" ref="E125:E132">ROUND(C125*D125,0)</f>
        <v>2912</v>
      </c>
      <c r="F125" s="42"/>
      <c r="G125" s="31"/>
      <c r="H125" s="31"/>
      <c r="I125" s="31"/>
      <c r="J125" s="31"/>
      <c r="K125" s="42"/>
      <c r="L125" s="42"/>
      <c r="M125" s="42"/>
      <c r="N125" s="42"/>
      <c r="O125" s="31">
        <f aca="true" t="shared" si="51" ref="O125:O132">SUM(F125:N125)</f>
        <v>0</v>
      </c>
      <c r="P125" s="32">
        <f aca="true" t="shared" si="52" ref="P125:P132">E125+O125</f>
        <v>2912</v>
      </c>
      <c r="Q125" s="32">
        <f>3200*C125</f>
        <v>3200</v>
      </c>
      <c r="R125" s="212">
        <f aca="true" t="shared" si="53" ref="R125:R132">Q125-P125</f>
        <v>288</v>
      </c>
      <c r="S125" s="32">
        <f aca="true" t="shared" si="54" ref="S125:S133">P125+R125</f>
        <v>3200</v>
      </c>
      <c r="T125" s="32">
        <f aca="true" t="shared" si="55" ref="T125:T133">S125*12</f>
        <v>38400</v>
      </c>
      <c r="U125" s="51"/>
    </row>
    <row r="126" spans="1:23" ht="34.5" customHeight="1">
      <c r="A126" s="37">
        <v>11</v>
      </c>
      <c r="B126" s="29" t="s">
        <v>137</v>
      </c>
      <c r="C126" s="30">
        <v>2</v>
      </c>
      <c r="D126" s="31">
        <v>3152</v>
      </c>
      <c r="E126" s="31">
        <f t="shared" si="50"/>
        <v>6304</v>
      </c>
      <c r="F126" s="42"/>
      <c r="G126" s="42"/>
      <c r="H126" s="42"/>
      <c r="I126" s="31">
        <v>630</v>
      </c>
      <c r="J126" s="31">
        <v>1261</v>
      </c>
      <c r="K126" s="42"/>
      <c r="L126" s="42"/>
      <c r="M126" s="42"/>
      <c r="N126" s="42"/>
      <c r="O126" s="31">
        <f t="shared" si="51"/>
        <v>1891</v>
      </c>
      <c r="P126" s="32">
        <f t="shared" si="52"/>
        <v>8195</v>
      </c>
      <c r="Q126" s="32">
        <f aca="true" t="shared" si="56" ref="Q126:Q132">3200*C126</f>
        <v>6400</v>
      </c>
      <c r="R126" s="212"/>
      <c r="S126" s="32">
        <f t="shared" si="54"/>
        <v>8195</v>
      </c>
      <c r="T126" s="32">
        <f t="shared" si="55"/>
        <v>98340</v>
      </c>
      <c r="U126" s="51"/>
      <c r="W126" s="86"/>
    </row>
    <row r="127" spans="1:21" ht="33" customHeight="1">
      <c r="A127" s="37">
        <v>10</v>
      </c>
      <c r="B127" s="29" t="s">
        <v>10</v>
      </c>
      <c r="C127" s="30">
        <v>4</v>
      </c>
      <c r="D127" s="31">
        <v>2912</v>
      </c>
      <c r="E127" s="31">
        <f t="shared" si="50"/>
        <v>11648</v>
      </c>
      <c r="F127" s="42"/>
      <c r="G127" s="31"/>
      <c r="H127" s="31"/>
      <c r="I127" s="31"/>
      <c r="J127" s="31"/>
      <c r="K127" s="42"/>
      <c r="L127" s="42"/>
      <c r="M127" s="42"/>
      <c r="N127" s="42"/>
      <c r="O127" s="31">
        <f t="shared" si="51"/>
        <v>0</v>
      </c>
      <c r="P127" s="32">
        <f t="shared" si="52"/>
        <v>11648</v>
      </c>
      <c r="Q127" s="32">
        <f t="shared" si="56"/>
        <v>12800</v>
      </c>
      <c r="R127" s="212">
        <f t="shared" si="53"/>
        <v>1152</v>
      </c>
      <c r="S127" s="32">
        <f t="shared" si="54"/>
        <v>12800</v>
      </c>
      <c r="T127" s="32">
        <f t="shared" si="55"/>
        <v>153600</v>
      </c>
      <c r="U127" s="51"/>
    </row>
    <row r="128" spans="1:21" ht="33" customHeight="1">
      <c r="A128" s="37">
        <v>9</v>
      </c>
      <c r="B128" s="29" t="s">
        <v>11</v>
      </c>
      <c r="C128" s="30">
        <v>5</v>
      </c>
      <c r="D128" s="31">
        <v>2768</v>
      </c>
      <c r="E128" s="31">
        <f t="shared" si="50"/>
        <v>13840</v>
      </c>
      <c r="F128" s="42"/>
      <c r="G128" s="42"/>
      <c r="H128" s="42"/>
      <c r="I128" s="31"/>
      <c r="J128" s="31"/>
      <c r="K128" s="42"/>
      <c r="L128" s="42">
        <v>0</v>
      </c>
      <c r="M128" s="42"/>
      <c r="N128" s="42"/>
      <c r="O128" s="31">
        <f t="shared" si="51"/>
        <v>0</v>
      </c>
      <c r="P128" s="32">
        <f t="shared" si="52"/>
        <v>13840</v>
      </c>
      <c r="Q128" s="32">
        <f t="shared" si="56"/>
        <v>16000</v>
      </c>
      <c r="R128" s="212">
        <f t="shared" si="53"/>
        <v>2160</v>
      </c>
      <c r="S128" s="32">
        <f t="shared" si="54"/>
        <v>16000</v>
      </c>
      <c r="T128" s="32">
        <f t="shared" si="55"/>
        <v>192000</v>
      </c>
      <c r="U128" s="51"/>
    </row>
    <row r="129" spans="1:21" ht="33" customHeight="1">
      <c r="A129" s="37">
        <v>7</v>
      </c>
      <c r="B129" s="29" t="s">
        <v>12</v>
      </c>
      <c r="C129" s="30">
        <v>1</v>
      </c>
      <c r="D129" s="31">
        <v>2464</v>
      </c>
      <c r="E129" s="31">
        <f t="shared" si="50"/>
        <v>2464</v>
      </c>
      <c r="F129" s="42"/>
      <c r="G129" s="42"/>
      <c r="H129" s="42"/>
      <c r="I129" s="31"/>
      <c r="J129" s="31"/>
      <c r="K129" s="42"/>
      <c r="L129" s="42"/>
      <c r="M129" s="42"/>
      <c r="N129" s="42"/>
      <c r="O129" s="31">
        <f t="shared" si="51"/>
        <v>0</v>
      </c>
      <c r="P129" s="32">
        <f t="shared" si="52"/>
        <v>2464</v>
      </c>
      <c r="Q129" s="32">
        <f t="shared" si="56"/>
        <v>3200</v>
      </c>
      <c r="R129" s="212">
        <f t="shared" si="53"/>
        <v>736</v>
      </c>
      <c r="S129" s="32">
        <f t="shared" si="54"/>
        <v>3200</v>
      </c>
      <c r="T129" s="32">
        <f t="shared" si="55"/>
        <v>38400</v>
      </c>
      <c r="U129" s="51"/>
    </row>
    <row r="130" spans="1:21" ht="33" customHeight="1">
      <c r="A130" s="37">
        <v>4</v>
      </c>
      <c r="B130" s="29" t="s">
        <v>13</v>
      </c>
      <c r="C130" s="30">
        <v>1</v>
      </c>
      <c r="D130" s="31">
        <v>2032</v>
      </c>
      <c r="E130" s="31">
        <f t="shared" si="50"/>
        <v>2032</v>
      </c>
      <c r="F130" s="42"/>
      <c r="G130" s="42"/>
      <c r="H130" s="42"/>
      <c r="I130" s="31"/>
      <c r="J130" s="31"/>
      <c r="K130" s="42"/>
      <c r="L130" s="42"/>
      <c r="M130" s="42"/>
      <c r="N130" s="42"/>
      <c r="O130" s="31">
        <f t="shared" si="51"/>
        <v>0</v>
      </c>
      <c r="P130" s="32">
        <f t="shared" si="52"/>
        <v>2032</v>
      </c>
      <c r="Q130" s="32">
        <f t="shared" si="56"/>
        <v>3200</v>
      </c>
      <c r="R130" s="212">
        <f t="shared" si="53"/>
        <v>1168</v>
      </c>
      <c r="S130" s="32">
        <f t="shared" si="54"/>
        <v>3200</v>
      </c>
      <c r="T130" s="32">
        <f t="shared" si="55"/>
        <v>38400</v>
      </c>
      <c r="U130" s="51"/>
    </row>
    <row r="131" spans="1:21" ht="33" customHeight="1">
      <c r="A131" s="37">
        <v>7</v>
      </c>
      <c r="B131" s="29" t="s">
        <v>14</v>
      </c>
      <c r="C131" s="30">
        <v>1</v>
      </c>
      <c r="D131" s="31">
        <v>2464</v>
      </c>
      <c r="E131" s="31">
        <f t="shared" si="50"/>
        <v>2464</v>
      </c>
      <c r="F131" s="42"/>
      <c r="G131" s="42"/>
      <c r="H131" s="42"/>
      <c r="I131" s="31"/>
      <c r="J131" s="31"/>
      <c r="K131" s="42"/>
      <c r="L131" s="42"/>
      <c r="M131" s="42"/>
      <c r="N131" s="42"/>
      <c r="O131" s="31">
        <f t="shared" si="51"/>
        <v>0</v>
      </c>
      <c r="P131" s="32">
        <f t="shared" si="52"/>
        <v>2464</v>
      </c>
      <c r="Q131" s="32">
        <f t="shared" si="56"/>
        <v>3200</v>
      </c>
      <c r="R131" s="212">
        <f t="shared" si="53"/>
        <v>736</v>
      </c>
      <c r="S131" s="32">
        <f t="shared" si="54"/>
        <v>3200</v>
      </c>
      <c r="T131" s="32">
        <f t="shared" si="55"/>
        <v>38400</v>
      </c>
      <c r="U131" s="51"/>
    </row>
    <row r="132" spans="1:21" ht="33" customHeight="1">
      <c r="A132" s="37">
        <v>5</v>
      </c>
      <c r="B132" s="29" t="s">
        <v>20</v>
      </c>
      <c r="C132" s="30">
        <v>0.5</v>
      </c>
      <c r="D132" s="31">
        <v>2176</v>
      </c>
      <c r="E132" s="31">
        <f t="shared" si="50"/>
        <v>1088</v>
      </c>
      <c r="F132" s="42"/>
      <c r="G132" s="42"/>
      <c r="H132" s="42"/>
      <c r="I132" s="31"/>
      <c r="J132" s="31"/>
      <c r="K132" s="42"/>
      <c r="L132" s="42"/>
      <c r="M132" s="42"/>
      <c r="N132" s="42"/>
      <c r="O132" s="31">
        <f t="shared" si="51"/>
        <v>0</v>
      </c>
      <c r="P132" s="32">
        <f t="shared" si="52"/>
        <v>1088</v>
      </c>
      <c r="Q132" s="32">
        <f t="shared" si="56"/>
        <v>1600</v>
      </c>
      <c r="R132" s="212">
        <f t="shared" si="53"/>
        <v>512</v>
      </c>
      <c r="S132" s="32">
        <f t="shared" si="54"/>
        <v>1600</v>
      </c>
      <c r="T132" s="32">
        <f t="shared" si="55"/>
        <v>19200</v>
      </c>
      <c r="U132" s="51"/>
    </row>
    <row r="133" spans="1:21" s="3" customFormat="1" ht="37.5" customHeight="1">
      <c r="A133" s="43"/>
      <c r="B133" s="44" t="s">
        <v>119</v>
      </c>
      <c r="C133" s="45">
        <f>SUM(C125:C132)</f>
        <v>15.5</v>
      </c>
      <c r="D133" s="45"/>
      <c r="E133" s="45">
        <f aca="true" t="shared" si="57" ref="E133:P133">SUM(E125:E132)</f>
        <v>42752</v>
      </c>
      <c r="F133" s="45">
        <f t="shared" si="57"/>
        <v>0</v>
      </c>
      <c r="G133" s="45">
        <f t="shared" si="57"/>
        <v>0</v>
      </c>
      <c r="H133" s="45">
        <f t="shared" si="57"/>
        <v>0</v>
      </c>
      <c r="I133" s="45">
        <f t="shared" si="57"/>
        <v>630</v>
      </c>
      <c r="J133" s="45">
        <f t="shared" si="57"/>
        <v>1261</v>
      </c>
      <c r="K133" s="45">
        <f t="shared" si="57"/>
        <v>0</v>
      </c>
      <c r="L133" s="45">
        <f t="shared" si="57"/>
        <v>0</v>
      </c>
      <c r="M133" s="45">
        <f t="shared" si="57"/>
        <v>0</v>
      </c>
      <c r="N133" s="45">
        <f t="shared" si="57"/>
        <v>0</v>
      </c>
      <c r="O133" s="45">
        <f t="shared" si="57"/>
        <v>1891</v>
      </c>
      <c r="P133" s="45">
        <f t="shared" si="57"/>
        <v>44643</v>
      </c>
      <c r="Q133" s="45"/>
      <c r="R133" s="227">
        <f>SUM(R125:R132)</f>
        <v>6752</v>
      </c>
      <c r="S133" s="40">
        <f t="shared" si="54"/>
        <v>51395</v>
      </c>
      <c r="T133" s="40">
        <f t="shared" si="55"/>
        <v>616740</v>
      </c>
      <c r="U133" s="101"/>
    </row>
    <row r="134" spans="1:24" ht="55.5" customHeight="1">
      <c r="A134" s="241" t="s">
        <v>194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141"/>
      <c r="U134" s="78"/>
      <c r="V134" s="71"/>
      <c r="W134" s="5"/>
      <c r="X134" s="5"/>
    </row>
    <row r="135" spans="1:24" ht="33" customHeight="1">
      <c r="A135" s="26">
        <v>10</v>
      </c>
      <c r="B135" s="33" t="s">
        <v>17</v>
      </c>
      <c r="C135" s="105">
        <v>1</v>
      </c>
      <c r="D135" s="28">
        <v>2912</v>
      </c>
      <c r="E135" s="28">
        <f aca="true" t="shared" si="58" ref="E135:E143">ROUND(C135*D135,0)</f>
        <v>2912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>
        <f aca="true" t="shared" si="59" ref="O135:O141">SUM(F135:N135)</f>
        <v>0</v>
      </c>
      <c r="P135" s="32">
        <f aca="true" t="shared" si="60" ref="P135:P143">E135+O135</f>
        <v>2912</v>
      </c>
      <c r="Q135" s="32">
        <f>3200*C135</f>
        <v>3200</v>
      </c>
      <c r="R135" s="212">
        <f aca="true" t="shared" si="61" ref="R135:R143">Q135-P135</f>
        <v>288</v>
      </c>
      <c r="S135" s="32">
        <f aca="true" t="shared" si="62" ref="S135:S144">P135+R135</f>
        <v>3200</v>
      </c>
      <c r="T135" s="32">
        <f aca="true" t="shared" si="63" ref="T135:T144">S135*12</f>
        <v>38400</v>
      </c>
      <c r="U135" s="51"/>
      <c r="V135" s="51"/>
      <c r="W135" s="5"/>
      <c r="X135" s="5"/>
    </row>
    <row r="136" spans="1:24" ht="33" customHeight="1">
      <c r="A136" s="26">
        <v>7</v>
      </c>
      <c r="B136" s="33" t="s">
        <v>195</v>
      </c>
      <c r="C136" s="105">
        <v>2.5</v>
      </c>
      <c r="D136" s="28">
        <v>2464</v>
      </c>
      <c r="E136" s="28">
        <f t="shared" si="58"/>
        <v>6160</v>
      </c>
      <c r="F136" s="28"/>
      <c r="G136" s="28"/>
      <c r="H136" s="28"/>
      <c r="I136" s="28">
        <v>1232</v>
      </c>
      <c r="J136" s="28">
        <v>1232</v>
      </c>
      <c r="K136" s="28"/>
      <c r="L136" s="28"/>
      <c r="M136" s="28"/>
      <c r="N136" s="28"/>
      <c r="O136" s="28">
        <f t="shared" si="59"/>
        <v>2464</v>
      </c>
      <c r="P136" s="32">
        <f t="shared" si="60"/>
        <v>8624</v>
      </c>
      <c r="Q136" s="32">
        <f aca="true" t="shared" si="64" ref="Q136:Q143">3200*C136</f>
        <v>8000</v>
      </c>
      <c r="R136" s="212"/>
      <c r="S136" s="32">
        <f t="shared" si="62"/>
        <v>8624</v>
      </c>
      <c r="T136" s="32">
        <f t="shared" si="63"/>
        <v>103488</v>
      </c>
      <c r="U136" s="51"/>
      <c r="V136" s="51"/>
      <c r="W136" s="125"/>
      <c r="X136" s="5"/>
    </row>
    <row r="137" spans="1:21" ht="33" customHeight="1">
      <c r="A137" s="37">
        <v>9</v>
      </c>
      <c r="B137" s="29" t="s">
        <v>197</v>
      </c>
      <c r="C137" s="30">
        <v>1</v>
      </c>
      <c r="D137" s="28">
        <v>2768</v>
      </c>
      <c r="E137" s="31">
        <f t="shared" si="58"/>
        <v>2768</v>
      </c>
      <c r="F137" s="42"/>
      <c r="G137" s="42"/>
      <c r="H137" s="42"/>
      <c r="I137" s="31"/>
      <c r="J137" s="31"/>
      <c r="K137" s="42"/>
      <c r="L137" s="42"/>
      <c r="M137" s="42"/>
      <c r="N137" s="42"/>
      <c r="O137" s="31">
        <f t="shared" si="59"/>
        <v>0</v>
      </c>
      <c r="P137" s="32">
        <f>E137+O137</f>
        <v>2768</v>
      </c>
      <c r="Q137" s="32">
        <f t="shared" si="64"/>
        <v>3200</v>
      </c>
      <c r="R137" s="212">
        <f t="shared" si="61"/>
        <v>432</v>
      </c>
      <c r="S137" s="32">
        <f t="shared" si="62"/>
        <v>3200</v>
      </c>
      <c r="T137" s="32">
        <f t="shared" si="63"/>
        <v>38400</v>
      </c>
      <c r="U137" s="51"/>
    </row>
    <row r="138" spans="1:21" ht="33" customHeight="1">
      <c r="A138" s="37">
        <v>10</v>
      </c>
      <c r="B138" s="29" t="s">
        <v>10</v>
      </c>
      <c r="C138" s="30">
        <v>2</v>
      </c>
      <c r="D138" s="31">
        <v>2912</v>
      </c>
      <c r="E138" s="31">
        <f t="shared" si="58"/>
        <v>5824</v>
      </c>
      <c r="F138" s="42"/>
      <c r="G138" s="31"/>
      <c r="H138" s="31"/>
      <c r="I138" s="31"/>
      <c r="J138" s="31"/>
      <c r="K138" s="42"/>
      <c r="L138" s="42"/>
      <c r="M138" s="42"/>
      <c r="N138" s="42"/>
      <c r="O138" s="31">
        <f t="shared" si="59"/>
        <v>0</v>
      </c>
      <c r="P138" s="32">
        <f t="shared" si="60"/>
        <v>5824</v>
      </c>
      <c r="Q138" s="32">
        <f t="shared" si="64"/>
        <v>6400</v>
      </c>
      <c r="R138" s="212">
        <f t="shared" si="61"/>
        <v>576</v>
      </c>
      <c r="S138" s="32">
        <f t="shared" si="62"/>
        <v>6400</v>
      </c>
      <c r="T138" s="32">
        <f t="shared" si="63"/>
        <v>76800</v>
      </c>
      <c r="U138" s="51"/>
    </row>
    <row r="139" spans="1:24" ht="33" customHeight="1">
      <c r="A139" s="26">
        <v>9</v>
      </c>
      <c r="B139" s="33" t="s">
        <v>11</v>
      </c>
      <c r="C139" s="105">
        <v>1</v>
      </c>
      <c r="D139" s="28">
        <v>2768</v>
      </c>
      <c r="E139" s="28">
        <f t="shared" si="58"/>
        <v>2768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28">
        <f t="shared" si="59"/>
        <v>0</v>
      </c>
      <c r="P139" s="32">
        <f t="shared" si="60"/>
        <v>2768</v>
      </c>
      <c r="Q139" s="32">
        <f t="shared" si="64"/>
        <v>3200</v>
      </c>
      <c r="R139" s="212">
        <f t="shared" si="61"/>
        <v>432</v>
      </c>
      <c r="S139" s="32">
        <f t="shared" si="62"/>
        <v>3200</v>
      </c>
      <c r="T139" s="32">
        <f t="shared" si="63"/>
        <v>38400</v>
      </c>
      <c r="U139" s="51"/>
      <c r="V139" s="51"/>
      <c r="W139" s="5"/>
      <c r="X139" s="5"/>
    </row>
    <row r="140" spans="1:21" ht="33" customHeight="1">
      <c r="A140" s="37">
        <v>7</v>
      </c>
      <c r="B140" s="29" t="s">
        <v>12</v>
      </c>
      <c r="C140" s="30">
        <v>2.5</v>
      </c>
      <c r="D140" s="31">
        <v>2464</v>
      </c>
      <c r="E140" s="31">
        <f t="shared" si="58"/>
        <v>6160</v>
      </c>
      <c r="F140" s="42"/>
      <c r="G140" s="42"/>
      <c r="H140" s="42"/>
      <c r="I140" s="31"/>
      <c r="J140" s="31"/>
      <c r="K140" s="42"/>
      <c r="L140" s="42"/>
      <c r="M140" s="42"/>
      <c r="N140" s="42"/>
      <c r="O140" s="31">
        <f>SUM(F140:N140)</f>
        <v>0</v>
      </c>
      <c r="P140" s="32">
        <f t="shared" si="60"/>
        <v>6160</v>
      </c>
      <c r="Q140" s="32">
        <f t="shared" si="64"/>
        <v>8000</v>
      </c>
      <c r="R140" s="212">
        <f t="shared" si="61"/>
        <v>1840</v>
      </c>
      <c r="S140" s="32">
        <f t="shared" si="62"/>
        <v>8000</v>
      </c>
      <c r="T140" s="32">
        <f t="shared" si="63"/>
        <v>96000</v>
      </c>
      <c r="U140" s="51"/>
    </row>
    <row r="141" spans="1:24" ht="33" customHeight="1">
      <c r="A141" s="26">
        <v>6</v>
      </c>
      <c r="B141" s="33" t="s">
        <v>186</v>
      </c>
      <c r="C141" s="105">
        <v>2</v>
      </c>
      <c r="D141" s="31">
        <v>2320</v>
      </c>
      <c r="E141" s="28">
        <f t="shared" si="58"/>
        <v>4640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28">
        <f t="shared" si="59"/>
        <v>0</v>
      </c>
      <c r="P141" s="32">
        <f t="shared" si="60"/>
        <v>4640</v>
      </c>
      <c r="Q141" s="32">
        <f t="shared" si="64"/>
        <v>6400</v>
      </c>
      <c r="R141" s="212">
        <f t="shared" si="61"/>
        <v>1760</v>
      </c>
      <c r="S141" s="32">
        <f t="shared" si="62"/>
        <v>6400</v>
      </c>
      <c r="T141" s="32">
        <f t="shared" si="63"/>
        <v>76800</v>
      </c>
      <c r="U141" s="51"/>
      <c r="V141" s="51"/>
      <c r="W141" s="5"/>
      <c r="X141" s="5"/>
    </row>
    <row r="142" spans="1:21" ht="33" customHeight="1">
      <c r="A142" s="37">
        <v>5</v>
      </c>
      <c r="B142" s="29" t="s">
        <v>370</v>
      </c>
      <c r="C142" s="30">
        <v>0.5</v>
      </c>
      <c r="D142" s="31">
        <v>2176</v>
      </c>
      <c r="E142" s="31">
        <f t="shared" si="58"/>
        <v>1088</v>
      </c>
      <c r="F142" s="42"/>
      <c r="G142" s="42"/>
      <c r="H142" s="42"/>
      <c r="I142" s="31"/>
      <c r="J142" s="31"/>
      <c r="K142" s="42"/>
      <c r="L142" s="42"/>
      <c r="M142" s="42"/>
      <c r="N142" s="42"/>
      <c r="O142" s="31">
        <f>SUM(F142:N142)</f>
        <v>0</v>
      </c>
      <c r="P142" s="32">
        <f t="shared" si="60"/>
        <v>1088</v>
      </c>
      <c r="Q142" s="32">
        <f t="shared" si="64"/>
        <v>1600</v>
      </c>
      <c r="R142" s="212">
        <f t="shared" si="61"/>
        <v>512</v>
      </c>
      <c r="S142" s="32">
        <f t="shared" si="62"/>
        <v>1600</v>
      </c>
      <c r="T142" s="32">
        <f t="shared" si="63"/>
        <v>19200</v>
      </c>
      <c r="U142" s="51"/>
    </row>
    <row r="143" spans="1:21" ht="33" customHeight="1">
      <c r="A143" s="37">
        <v>4</v>
      </c>
      <c r="B143" s="29" t="s">
        <v>13</v>
      </c>
      <c r="C143" s="30">
        <v>0.5</v>
      </c>
      <c r="D143" s="31">
        <v>2032</v>
      </c>
      <c r="E143" s="31">
        <f t="shared" si="58"/>
        <v>1016</v>
      </c>
      <c r="F143" s="42"/>
      <c r="G143" s="42"/>
      <c r="H143" s="42"/>
      <c r="I143" s="31"/>
      <c r="J143" s="31"/>
      <c r="K143" s="42"/>
      <c r="L143" s="42"/>
      <c r="M143" s="42"/>
      <c r="N143" s="42"/>
      <c r="O143" s="31">
        <f>SUM(F143:N143)</f>
        <v>0</v>
      </c>
      <c r="P143" s="32">
        <f t="shared" si="60"/>
        <v>1016</v>
      </c>
      <c r="Q143" s="32">
        <f t="shared" si="64"/>
        <v>1600</v>
      </c>
      <c r="R143" s="212">
        <f t="shared" si="61"/>
        <v>584</v>
      </c>
      <c r="S143" s="32">
        <f t="shared" si="62"/>
        <v>1600</v>
      </c>
      <c r="T143" s="32">
        <f t="shared" si="63"/>
        <v>19200</v>
      </c>
      <c r="U143" s="51"/>
    </row>
    <row r="144" spans="1:24" ht="37.5" customHeight="1">
      <c r="A144" s="26"/>
      <c r="B144" s="44" t="s">
        <v>119</v>
      </c>
      <c r="C144" s="112">
        <f>SUM(C135:C143)</f>
        <v>13</v>
      </c>
      <c r="D144" s="112"/>
      <c r="E144" s="46">
        <f aca="true" t="shared" si="65" ref="E144:P144">SUM(E135:E143)</f>
        <v>33336</v>
      </c>
      <c r="F144" s="46">
        <f t="shared" si="65"/>
        <v>0</v>
      </c>
      <c r="G144" s="46">
        <f t="shared" si="65"/>
        <v>0</v>
      </c>
      <c r="H144" s="46">
        <f t="shared" si="65"/>
        <v>0</v>
      </c>
      <c r="I144" s="46">
        <f t="shared" si="65"/>
        <v>1232</v>
      </c>
      <c r="J144" s="46">
        <f t="shared" si="65"/>
        <v>1232</v>
      </c>
      <c r="K144" s="46">
        <f t="shared" si="65"/>
        <v>0</v>
      </c>
      <c r="L144" s="46">
        <f t="shared" si="65"/>
        <v>0</v>
      </c>
      <c r="M144" s="46">
        <f t="shared" si="65"/>
        <v>0</v>
      </c>
      <c r="N144" s="46">
        <f t="shared" si="65"/>
        <v>0</v>
      </c>
      <c r="O144" s="46">
        <f t="shared" si="65"/>
        <v>2464</v>
      </c>
      <c r="P144" s="46">
        <f t="shared" si="65"/>
        <v>35800</v>
      </c>
      <c r="Q144" s="46"/>
      <c r="R144" s="76">
        <f>SUM(R135:R143)</f>
        <v>6424</v>
      </c>
      <c r="S144" s="40">
        <f t="shared" si="62"/>
        <v>42224</v>
      </c>
      <c r="T144" s="40">
        <f t="shared" si="63"/>
        <v>506688</v>
      </c>
      <c r="U144" s="101"/>
      <c r="V144" s="101"/>
      <c r="W144" s="5"/>
      <c r="X144" s="5"/>
    </row>
    <row r="145" spans="1:24" ht="55.5" customHeight="1">
      <c r="A145" s="241" t="s">
        <v>196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141"/>
      <c r="U145" s="78"/>
      <c r="V145" s="71"/>
      <c r="W145" s="5"/>
      <c r="X145" s="5"/>
    </row>
    <row r="146" spans="1:24" ht="33" customHeight="1">
      <c r="A146" s="26">
        <v>10</v>
      </c>
      <c r="B146" s="33" t="s">
        <v>17</v>
      </c>
      <c r="C146" s="105">
        <v>1</v>
      </c>
      <c r="D146" s="28">
        <v>2912</v>
      </c>
      <c r="E146" s="28">
        <f aca="true" t="shared" si="66" ref="E146:E152">ROUND(C146*D146,0)</f>
        <v>2912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>
        <f aca="true" t="shared" si="67" ref="O146:O152">SUM(F146:N146)</f>
        <v>0</v>
      </c>
      <c r="P146" s="32">
        <f aca="true" t="shared" si="68" ref="P146:P152">E146+O146</f>
        <v>2912</v>
      </c>
      <c r="Q146" s="32">
        <f aca="true" t="shared" si="69" ref="Q146:Q152">3200*C146</f>
        <v>3200</v>
      </c>
      <c r="R146" s="212">
        <f>Q146-P146</f>
        <v>288</v>
      </c>
      <c r="S146" s="32">
        <f aca="true" t="shared" si="70" ref="S146:S153">P146+R146</f>
        <v>3200</v>
      </c>
      <c r="T146" s="32">
        <f aca="true" t="shared" si="71" ref="T146:T153">S146*12</f>
        <v>38400</v>
      </c>
      <c r="U146" s="51"/>
      <c r="V146" s="51"/>
      <c r="W146" s="5"/>
      <c r="X146" s="5"/>
    </row>
    <row r="147" spans="1:24" ht="33" customHeight="1">
      <c r="A147" s="26"/>
      <c r="B147" s="29" t="s">
        <v>73</v>
      </c>
      <c r="C147" s="105">
        <v>1</v>
      </c>
      <c r="D147" s="28">
        <v>2766</v>
      </c>
      <c r="E147" s="28">
        <f t="shared" si="66"/>
        <v>2766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>
        <f t="shared" si="67"/>
        <v>0</v>
      </c>
      <c r="P147" s="32">
        <f t="shared" si="68"/>
        <v>2766</v>
      </c>
      <c r="Q147" s="32">
        <f t="shared" si="69"/>
        <v>3200</v>
      </c>
      <c r="R147" s="212">
        <f>Q147-P147</f>
        <v>434</v>
      </c>
      <c r="S147" s="32">
        <f t="shared" si="70"/>
        <v>3200</v>
      </c>
      <c r="T147" s="32">
        <f t="shared" si="71"/>
        <v>38400</v>
      </c>
      <c r="U147" s="51"/>
      <c r="V147" s="51"/>
      <c r="W147" s="5"/>
      <c r="X147" s="5"/>
    </row>
    <row r="148" spans="1:24" ht="33" customHeight="1">
      <c r="A148" s="26">
        <v>10</v>
      </c>
      <c r="B148" s="33" t="s">
        <v>274</v>
      </c>
      <c r="C148" s="105">
        <v>0.5</v>
      </c>
      <c r="D148" s="28">
        <v>2912</v>
      </c>
      <c r="E148" s="28">
        <f t="shared" si="66"/>
        <v>1456</v>
      </c>
      <c r="F148" s="46"/>
      <c r="G148" s="46"/>
      <c r="H148" s="46"/>
      <c r="I148" s="46"/>
      <c r="J148" s="46"/>
      <c r="K148" s="46"/>
      <c r="L148" s="46"/>
      <c r="M148" s="28">
        <v>218</v>
      </c>
      <c r="N148" s="46"/>
      <c r="O148" s="28">
        <f t="shared" si="67"/>
        <v>218</v>
      </c>
      <c r="P148" s="32">
        <f t="shared" si="68"/>
        <v>1674</v>
      </c>
      <c r="Q148" s="32">
        <f t="shared" si="69"/>
        <v>1600</v>
      </c>
      <c r="R148" s="212"/>
      <c r="S148" s="32">
        <f t="shared" si="70"/>
        <v>1674</v>
      </c>
      <c r="T148" s="32">
        <f t="shared" si="71"/>
        <v>20088</v>
      </c>
      <c r="U148" s="51"/>
      <c r="V148" s="51"/>
      <c r="W148" s="5"/>
      <c r="X148" s="5"/>
    </row>
    <row r="149" spans="1:24" ht="33" customHeight="1">
      <c r="A149" s="26">
        <v>9</v>
      </c>
      <c r="B149" s="33" t="s">
        <v>197</v>
      </c>
      <c r="C149" s="105">
        <v>4</v>
      </c>
      <c r="D149" s="28">
        <v>2768</v>
      </c>
      <c r="E149" s="28">
        <f t="shared" si="66"/>
        <v>11072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>
        <f t="shared" si="67"/>
        <v>0</v>
      </c>
      <c r="P149" s="32">
        <f t="shared" si="68"/>
        <v>11072</v>
      </c>
      <c r="Q149" s="32">
        <f t="shared" si="69"/>
        <v>12800</v>
      </c>
      <c r="R149" s="212">
        <f>Q149-P149</f>
        <v>1728</v>
      </c>
      <c r="S149" s="32">
        <f t="shared" si="70"/>
        <v>12800</v>
      </c>
      <c r="T149" s="32">
        <f t="shared" si="71"/>
        <v>153600</v>
      </c>
      <c r="U149" s="51"/>
      <c r="V149" s="51"/>
      <c r="W149" s="5"/>
      <c r="X149" s="5"/>
    </row>
    <row r="150" spans="1:24" s="180" customFormat="1" ht="33" customHeight="1">
      <c r="A150" s="56">
        <v>8</v>
      </c>
      <c r="B150" s="108" t="s">
        <v>315</v>
      </c>
      <c r="C150" s="162">
        <v>1</v>
      </c>
      <c r="D150" s="31">
        <v>2624</v>
      </c>
      <c r="E150" s="28">
        <f t="shared" si="66"/>
        <v>2624</v>
      </c>
      <c r="F150" s="46"/>
      <c r="G150" s="28"/>
      <c r="H150" s="28"/>
      <c r="I150" s="47"/>
      <c r="J150" s="47"/>
      <c r="K150" s="46"/>
      <c r="L150" s="46"/>
      <c r="M150" s="46"/>
      <c r="N150" s="46"/>
      <c r="O150" s="28">
        <f t="shared" si="67"/>
        <v>0</v>
      </c>
      <c r="P150" s="28">
        <f t="shared" si="68"/>
        <v>2624</v>
      </c>
      <c r="Q150" s="32">
        <f t="shared" si="69"/>
        <v>3200</v>
      </c>
      <c r="R150" s="212">
        <f>Q150-P150</f>
        <v>576</v>
      </c>
      <c r="S150" s="32">
        <f t="shared" si="70"/>
        <v>3200</v>
      </c>
      <c r="T150" s="32">
        <f t="shared" si="71"/>
        <v>38400</v>
      </c>
      <c r="U150" s="51"/>
      <c r="V150" s="1"/>
      <c r="W150" s="181"/>
      <c r="X150" s="181"/>
    </row>
    <row r="151" spans="1:24" ht="33" customHeight="1">
      <c r="A151" s="26">
        <v>7</v>
      </c>
      <c r="B151" s="33" t="s">
        <v>301</v>
      </c>
      <c r="C151" s="26">
        <v>0.5</v>
      </c>
      <c r="D151" s="28">
        <v>2464</v>
      </c>
      <c r="E151" s="28">
        <f>ROUND(C151*D151,0)</f>
        <v>1232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32">
        <f>E151+O151</f>
        <v>1232</v>
      </c>
      <c r="Q151" s="32">
        <f>3200*C151</f>
        <v>1600</v>
      </c>
      <c r="R151" s="212">
        <f>Q151-P151</f>
        <v>368</v>
      </c>
      <c r="S151" s="32">
        <f>P151+R151</f>
        <v>1600</v>
      </c>
      <c r="T151" s="32">
        <f t="shared" si="71"/>
        <v>19200</v>
      </c>
      <c r="U151" s="51"/>
      <c r="V151" s="17"/>
      <c r="W151" s="5"/>
      <c r="X151" s="5"/>
    </row>
    <row r="152" spans="1:21" ht="33" customHeight="1">
      <c r="A152" s="37">
        <v>7</v>
      </c>
      <c r="B152" s="29" t="s">
        <v>12</v>
      </c>
      <c r="C152" s="30">
        <v>1</v>
      </c>
      <c r="D152" s="31">
        <v>2464</v>
      </c>
      <c r="E152" s="31">
        <f t="shared" si="66"/>
        <v>2464</v>
      </c>
      <c r="F152" s="42"/>
      <c r="G152" s="42"/>
      <c r="H152" s="42"/>
      <c r="I152" s="31"/>
      <c r="J152" s="31"/>
      <c r="K152" s="42"/>
      <c r="L152" s="42"/>
      <c r="M152" s="42"/>
      <c r="N152" s="42"/>
      <c r="O152" s="31">
        <f t="shared" si="67"/>
        <v>0</v>
      </c>
      <c r="P152" s="32">
        <f t="shared" si="68"/>
        <v>2464</v>
      </c>
      <c r="Q152" s="32">
        <f t="shared" si="69"/>
        <v>3200</v>
      </c>
      <c r="R152" s="212">
        <f>Q152-P152</f>
        <v>736</v>
      </c>
      <c r="S152" s="32">
        <f t="shared" si="70"/>
        <v>3200</v>
      </c>
      <c r="T152" s="32">
        <f t="shared" si="71"/>
        <v>38400</v>
      </c>
      <c r="U152" s="51"/>
    </row>
    <row r="153" spans="1:24" ht="37.5" customHeight="1">
      <c r="A153" s="26"/>
      <c r="B153" s="44" t="s">
        <v>119</v>
      </c>
      <c r="C153" s="112">
        <f>SUM(C146:C152)</f>
        <v>9</v>
      </c>
      <c r="D153" s="46"/>
      <c r="E153" s="46">
        <f aca="true" t="shared" si="72" ref="E153:P153">SUM(E146:E152)</f>
        <v>24526</v>
      </c>
      <c r="F153" s="46">
        <f t="shared" si="72"/>
        <v>0</v>
      </c>
      <c r="G153" s="46">
        <f t="shared" si="72"/>
        <v>0</v>
      </c>
      <c r="H153" s="46">
        <f t="shared" si="72"/>
        <v>0</v>
      </c>
      <c r="I153" s="46">
        <f t="shared" si="72"/>
        <v>0</v>
      </c>
      <c r="J153" s="46">
        <f t="shared" si="72"/>
        <v>0</v>
      </c>
      <c r="K153" s="46">
        <f t="shared" si="72"/>
        <v>0</v>
      </c>
      <c r="L153" s="46">
        <f t="shared" si="72"/>
        <v>0</v>
      </c>
      <c r="M153" s="46">
        <f t="shared" si="72"/>
        <v>218</v>
      </c>
      <c r="N153" s="46">
        <f t="shared" si="72"/>
        <v>0</v>
      </c>
      <c r="O153" s="46">
        <f t="shared" si="72"/>
        <v>218</v>
      </c>
      <c r="P153" s="46">
        <f t="shared" si="72"/>
        <v>24744</v>
      </c>
      <c r="Q153" s="46"/>
      <c r="R153" s="76">
        <f>SUM(R146:R152)</f>
        <v>4130</v>
      </c>
      <c r="S153" s="40">
        <f t="shared" si="70"/>
        <v>28874</v>
      </c>
      <c r="T153" s="40">
        <f t="shared" si="71"/>
        <v>346488</v>
      </c>
      <c r="U153" s="101"/>
      <c r="V153" s="101"/>
      <c r="W153" s="5"/>
      <c r="X153" s="5"/>
    </row>
    <row r="154" spans="1:29" s="2" customFormat="1" ht="60" customHeight="1">
      <c r="A154" s="236" t="s">
        <v>245</v>
      </c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8"/>
      <c r="T154" s="213"/>
      <c r="U154" s="115"/>
      <c r="V154" s="17"/>
      <c r="W154" s="7"/>
      <c r="X154" s="7"/>
      <c r="Y154" s="1"/>
      <c r="Z154" s="1"/>
      <c r="AA154" s="1"/>
      <c r="AB154" s="1"/>
      <c r="AC154" s="1"/>
    </row>
    <row r="155" spans="1:29" ht="34.5" customHeight="1">
      <c r="A155" s="26">
        <v>10</v>
      </c>
      <c r="B155" s="33" t="s">
        <v>17</v>
      </c>
      <c r="C155" s="56">
        <v>1</v>
      </c>
      <c r="D155" s="56">
        <v>2912</v>
      </c>
      <c r="E155" s="28">
        <f>ROUND(C155*D155,0)</f>
        <v>2912</v>
      </c>
      <c r="F155" s="46"/>
      <c r="G155" s="46"/>
      <c r="H155" s="47"/>
      <c r="I155" s="46"/>
      <c r="J155" s="46"/>
      <c r="K155" s="46"/>
      <c r="L155" s="46"/>
      <c r="M155" s="46"/>
      <c r="N155" s="46"/>
      <c r="O155" s="46"/>
      <c r="P155" s="28">
        <f>E155+O155</f>
        <v>2912</v>
      </c>
      <c r="Q155" s="28">
        <f>3200*C155</f>
        <v>3200</v>
      </c>
      <c r="R155" s="177">
        <f>Q155-P155</f>
        <v>288</v>
      </c>
      <c r="S155" s="32">
        <f aca="true" t="shared" si="73" ref="S155:S169">P155+R155</f>
        <v>3200</v>
      </c>
      <c r="T155" s="32">
        <f>S155*12</f>
        <v>38400</v>
      </c>
      <c r="U155" s="51"/>
      <c r="V155" s="51"/>
      <c r="W155" s="7"/>
      <c r="X155" s="7"/>
      <c r="Y155" s="2"/>
      <c r="Z155" s="2"/>
      <c r="AA155" s="2"/>
      <c r="AB155" s="2"/>
      <c r="AC155" s="2"/>
    </row>
    <row r="156" spans="1:21" ht="90" customHeight="1">
      <c r="A156" s="145"/>
      <c r="B156" s="145" t="s">
        <v>33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28">
        <f>3200*C156</f>
        <v>0</v>
      </c>
      <c r="R156" s="177">
        <f>Q156-P156</f>
        <v>0</v>
      </c>
      <c r="S156" s="32">
        <f t="shared" si="73"/>
        <v>0</v>
      </c>
      <c r="T156" s="32"/>
      <c r="U156" s="51"/>
    </row>
    <row r="157" spans="1:21" ht="34.5" customHeight="1">
      <c r="A157" s="37">
        <v>10</v>
      </c>
      <c r="B157" s="29" t="s">
        <v>18</v>
      </c>
      <c r="C157" s="30">
        <v>1</v>
      </c>
      <c r="D157" s="31">
        <v>2912</v>
      </c>
      <c r="E157" s="31">
        <f>ROUND(C157*D157,0)</f>
        <v>2912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>
        <f>SUM(F157:N157)</f>
        <v>0</v>
      </c>
      <c r="P157" s="32">
        <f>E157+O157</f>
        <v>2912</v>
      </c>
      <c r="Q157" s="28">
        <f>3200*C157</f>
        <v>3200</v>
      </c>
      <c r="R157" s="177">
        <f>Q157-P157</f>
        <v>288</v>
      </c>
      <c r="S157" s="32">
        <f t="shared" si="73"/>
        <v>3200</v>
      </c>
      <c r="T157" s="32">
        <f>S157*12</f>
        <v>38400</v>
      </c>
      <c r="U157" s="51"/>
    </row>
    <row r="158" spans="1:21" ht="34.5" customHeight="1">
      <c r="A158" s="37">
        <v>6</v>
      </c>
      <c r="B158" s="29" t="s">
        <v>30</v>
      </c>
      <c r="C158" s="30">
        <v>7</v>
      </c>
      <c r="D158" s="31">
        <v>2320</v>
      </c>
      <c r="E158" s="31">
        <f>ROUND(C158*D158,0)</f>
        <v>16240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>
        <f>SUM(F158:N158)</f>
        <v>0</v>
      </c>
      <c r="P158" s="32">
        <f>E158+O158</f>
        <v>16240</v>
      </c>
      <c r="Q158" s="28">
        <f>3200*C158</f>
        <v>22400</v>
      </c>
      <c r="R158" s="177">
        <f>Q158-P158</f>
        <v>6160</v>
      </c>
      <c r="S158" s="32">
        <f t="shared" si="73"/>
        <v>22400</v>
      </c>
      <c r="T158" s="32">
        <f>S158*12</f>
        <v>268800</v>
      </c>
      <c r="U158" s="51"/>
    </row>
    <row r="159" spans="1:21" s="3" customFormat="1" ht="37.5" customHeight="1">
      <c r="A159" s="38"/>
      <c r="B159" s="34" t="s">
        <v>119</v>
      </c>
      <c r="C159" s="35">
        <f aca="true" t="shared" si="74" ref="C159:P159">SUM(C155:C158)</f>
        <v>9</v>
      </c>
      <c r="D159" s="35">
        <f t="shared" si="74"/>
        <v>8144</v>
      </c>
      <c r="E159" s="35">
        <f t="shared" si="74"/>
        <v>22064</v>
      </c>
      <c r="F159" s="35">
        <f t="shared" si="74"/>
        <v>0</v>
      </c>
      <c r="G159" s="35">
        <f t="shared" si="74"/>
        <v>0</v>
      </c>
      <c r="H159" s="64">
        <f t="shared" si="74"/>
        <v>0</v>
      </c>
      <c r="I159" s="35">
        <f t="shared" si="74"/>
        <v>0</v>
      </c>
      <c r="J159" s="35">
        <f t="shared" si="74"/>
        <v>0</v>
      </c>
      <c r="K159" s="35">
        <f t="shared" si="74"/>
        <v>0</v>
      </c>
      <c r="L159" s="35">
        <f t="shared" si="74"/>
        <v>0</v>
      </c>
      <c r="M159" s="35">
        <f t="shared" si="74"/>
        <v>0</v>
      </c>
      <c r="N159" s="35">
        <f t="shared" si="74"/>
        <v>0</v>
      </c>
      <c r="O159" s="35">
        <f t="shared" si="74"/>
        <v>0</v>
      </c>
      <c r="P159" s="35">
        <f t="shared" si="74"/>
        <v>22064</v>
      </c>
      <c r="Q159" s="35"/>
      <c r="R159" s="148">
        <f>SUM(R155:R158)</f>
        <v>6736</v>
      </c>
      <c r="S159" s="40">
        <f t="shared" si="73"/>
        <v>28800</v>
      </c>
      <c r="T159" s="40">
        <f>S159*12</f>
        <v>345600</v>
      </c>
      <c r="U159" s="101"/>
    </row>
    <row r="160" spans="1:29" s="2" customFormat="1" ht="48" customHeight="1">
      <c r="A160" s="26"/>
      <c r="B160" s="143" t="s">
        <v>246</v>
      </c>
      <c r="C160" s="109"/>
      <c r="D160" s="5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76"/>
      <c r="S160" s="32">
        <f t="shared" si="73"/>
        <v>0</v>
      </c>
      <c r="T160" s="32"/>
      <c r="U160" s="51"/>
      <c r="V160" s="17"/>
      <c r="W160" s="7"/>
      <c r="X160" s="7"/>
      <c r="Y160" s="1"/>
      <c r="Z160" s="1"/>
      <c r="AA160" s="1"/>
      <c r="AB160" s="1"/>
      <c r="AC160" s="1"/>
    </row>
    <row r="161" spans="1:29" s="2" customFormat="1" ht="34.5" customHeight="1">
      <c r="A161" s="37">
        <v>10</v>
      </c>
      <c r="B161" s="29" t="s">
        <v>18</v>
      </c>
      <c r="C161" s="30">
        <v>1</v>
      </c>
      <c r="D161" s="31">
        <v>2912</v>
      </c>
      <c r="E161" s="31">
        <f>ROUND(C161*D161,0)</f>
        <v>2912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>
        <f>SUM(F161:N161)</f>
        <v>0</v>
      </c>
      <c r="P161" s="32">
        <f>E161+O161</f>
        <v>2912</v>
      </c>
      <c r="Q161" s="32">
        <f>3200*C161</f>
        <v>3200</v>
      </c>
      <c r="R161" s="212">
        <f>Q161-P161</f>
        <v>288</v>
      </c>
      <c r="S161" s="32">
        <f t="shared" si="73"/>
        <v>3200</v>
      </c>
      <c r="T161" s="32">
        <f>S161*12</f>
        <v>38400</v>
      </c>
      <c r="U161" s="51"/>
      <c r="V161" s="1"/>
      <c r="W161" s="7"/>
      <c r="X161" s="7"/>
      <c r="Y161" s="1"/>
      <c r="Z161" s="1"/>
      <c r="AA161" s="1"/>
      <c r="AB161" s="1"/>
      <c r="AC161" s="1"/>
    </row>
    <row r="162" spans="1:29" s="2" customFormat="1" ht="34.5" customHeight="1">
      <c r="A162" s="37">
        <v>6</v>
      </c>
      <c r="B162" s="29" t="s">
        <v>30</v>
      </c>
      <c r="C162" s="30">
        <v>4</v>
      </c>
      <c r="D162" s="31">
        <v>2320</v>
      </c>
      <c r="E162" s="31">
        <f>ROUND(C162*D162,0)</f>
        <v>9280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>
        <f>SUM(F162:N162)</f>
        <v>0</v>
      </c>
      <c r="P162" s="32">
        <f>E162+O162</f>
        <v>9280</v>
      </c>
      <c r="Q162" s="32">
        <f>3200*C162</f>
        <v>12800</v>
      </c>
      <c r="R162" s="212">
        <f>Q162-P162</f>
        <v>3520</v>
      </c>
      <c r="S162" s="32">
        <f t="shared" si="73"/>
        <v>12800</v>
      </c>
      <c r="T162" s="32">
        <f>S162*12</f>
        <v>153600</v>
      </c>
      <c r="U162" s="51"/>
      <c r="V162" s="1"/>
      <c r="W162" s="7"/>
      <c r="X162" s="7"/>
      <c r="Y162" s="1"/>
      <c r="Z162" s="1"/>
      <c r="AA162" s="1"/>
      <c r="AB162" s="1"/>
      <c r="AC162" s="1"/>
    </row>
    <row r="163" spans="1:23" ht="34.5" customHeight="1">
      <c r="A163" s="26">
        <v>5</v>
      </c>
      <c r="B163" s="33" t="s">
        <v>25</v>
      </c>
      <c r="C163" s="27">
        <v>0.5</v>
      </c>
      <c r="D163" s="31">
        <v>2176</v>
      </c>
      <c r="E163" s="28">
        <f>ROUND(C163*D163,0)</f>
        <v>1088</v>
      </c>
      <c r="F163" s="28"/>
      <c r="G163" s="28"/>
      <c r="H163" s="28"/>
      <c r="I163" s="28"/>
      <c r="J163" s="28"/>
      <c r="K163" s="28"/>
      <c r="L163" s="28"/>
      <c r="M163" s="28"/>
      <c r="N163" s="28"/>
      <c r="O163" s="28">
        <f>SUM(F163:N163)</f>
        <v>0</v>
      </c>
      <c r="P163" s="32">
        <f>E163+O163</f>
        <v>1088</v>
      </c>
      <c r="Q163" s="32">
        <f>3200*C163</f>
        <v>1600</v>
      </c>
      <c r="R163" s="212">
        <f>Q163-P163</f>
        <v>512</v>
      </c>
      <c r="S163" s="32">
        <f t="shared" si="73"/>
        <v>1600</v>
      </c>
      <c r="T163" s="32">
        <f>S163*12</f>
        <v>19200</v>
      </c>
      <c r="U163" s="51"/>
      <c r="W163" s="86"/>
    </row>
    <row r="164" spans="1:29" ht="34.5" customHeight="1">
      <c r="A164" s="26">
        <v>7</v>
      </c>
      <c r="B164" s="33" t="s">
        <v>19</v>
      </c>
      <c r="C164" s="56">
        <v>1</v>
      </c>
      <c r="D164" s="56">
        <v>2464</v>
      </c>
      <c r="E164" s="28">
        <f>ROUND(C164*D164,0)</f>
        <v>2464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28">
        <f>E164+O164</f>
        <v>2464</v>
      </c>
      <c r="Q164" s="32">
        <f>3200*C164</f>
        <v>3200</v>
      </c>
      <c r="R164" s="212">
        <f>Q164-P164</f>
        <v>736</v>
      </c>
      <c r="S164" s="32">
        <f t="shared" si="73"/>
        <v>3200</v>
      </c>
      <c r="T164" s="32">
        <f>S164*12</f>
        <v>38400</v>
      </c>
      <c r="U164" s="51"/>
      <c r="V164" s="51"/>
      <c r="W164" s="7"/>
      <c r="X164" s="7"/>
      <c r="Y164" s="2"/>
      <c r="Z164" s="2"/>
      <c r="AA164" s="2"/>
      <c r="AB164" s="2"/>
      <c r="AC164" s="2"/>
    </row>
    <row r="165" spans="1:29" s="2" customFormat="1" ht="37.5" customHeight="1">
      <c r="A165" s="38"/>
      <c r="B165" s="34" t="s">
        <v>119</v>
      </c>
      <c r="C165" s="35">
        <f>SUM(C161:C164)</f>
        <v>6.5</v>
      </c>
      <c r="D165" s="36"/>
      <c r="E165" s="36">
        <f>SUM(E161:E164)</f>
        <v>15744</v>
      </c>
      <c r="F165" s="36">
        <f>SUM(F161:F164)</f>
        <v>0</v>
      </c>
      <c r="G165" s="36">
        <f>SUM(G161:G164)</f>
        <v>0</v>
      </c>
      <c r="H165" s="36">
        <f>SUM(H161:H164)</f>
        <v>0</v>
      </c>
      <c r="I165" s="36">
        <f>SUM(I161:I164)</f>
        <v>0</v>
      </c>
      <c r="J165" s="36"/>
      <c r="K165" s="36">
        <f aca="true" t="shared" si="75" ref="K165:P165">SUM(K161:K164)</f>
        <v>0</v>
      </c>
      <c r="L165" s="36">
        <f t="shared" si="75"/>
        <v>0</v>
      </c>
      <c r="M165" s="36">
        <f t="shared" si="75"/>
        <v>0</v>
      </c>
      <c r="N165" s="36">
        <f t="shared" si="75"/>
        <v>0</v>
      </c>
      <c r="O165" s="36">
        <f t="shared" si="75"/>
        <v>0</v>
      </c>
      <c r="P165" s="39">
        <f t="shared" si="75"/>
        <v>15744</v>
      </c>
      <c r="Q165" s="39"/>
      <c r="R165" s="80">
        <f>SUM(R161:R164)</f>
        <v>5056</v>
      </c>
      <c r="S165" s="40">
        <f t="shared" si="73"/>
        <v>20800</v>
      </c>
      <c r="T165" s="40">
        <f>S165*12</f>
        <v>249600</v>
      </c>
      <c r="U165" s="101"/>
      <c r="V165" s="17"/>
      <c r="W165" s="7"/>
      <c r="X165" s="7"/>
      <c r="Y165" s="1"/>
      <c r="Z165" s="1"/>
      <c r="AA165" s="1"/>
      <c r="AB165" s="1"/>
      <c r="AC165" s="1"/>
    </row>
    <row r="166" spans="1:21" ht="48" customHeight="1">
      <c r="A166" s="145"/>
      <c r="B166" s="145" t="s">
        <v>79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218"/>
      <c r="S166" s="32">
        <f t="shared" si="73"/>
        <v>0</v>
      </c>
      <c r="T166" s="32"/>
      <c r="U166" s="51"/>
    </row>
    <row r="167" spans="1:25" ht="34.5" customHeight="1">
      <c r="A167" s="37">
        <v>7</v>
      </c>
      <c r="B167" s="29" t="s">
        <v>161</v>
      </c>
      <c r="C167" s="30">
        <v>1</v>
      </c>
      <c r="D167" s="31">
        <v>2464</v>
      </c>
      <c r="E167" s="31">
        <f>ROUND(C167*D167,0)</f>
        <v>2464</v>
      </c>
      <c r="F167" s="31"/>
      <c r="G167" s="31"/>
      <c r="H167" s="31"/>
      <c r="I167" s="31"/>
      <c r="J167" s="31"/>
      <c r="K167" s="31"/>
      <c r="L167" s="31"/>
      <c r="M167" s="31"/>
      <c r="N167" s="31">
        <v>197</v>
      </c>
      <c r="O167" s="31">
        <f>SUM(F167:N167)</f>
        <v>197</v>
      </c>
      <c r="P167" s="32">
        <f>E167+O167</f>
        <v>2661</v>
      </c>
      <c r="Q167" s="32">
        <f>3200*C167+N167</f>
        <v>3397</v>
      </c>
      <c r="R167" s="212">
        <f>Q167-P167</f>
        <v>736</v>
      </c>
      <c r="S167" s="32">
        <f t="shared" si="73"/>
        <v>3397</v>
      </c>
      <c r="T167" s="32">
        <f>S167*12</f>
        <v>40764</v>
      </c>
      <c r="U167" s="51"/>
      <c r="Y167" s="86">
        <v>0.08</v>
      </c>
    </row>
    <row r="168" spans="1:25" ht="34.5" customHeight="1">
      <c r="A168" s="37">
        <v>5</v>
      </c>
      <c r="B168" s="29" t="s">
        <v>80</v>
      </c>
      <c r="C168" s="30">
        <v>6</v>
      </c>
      <c r="D168" s="31">
        <v>2176</v>
      </c>
      <c r="E168" s="31">
        <f>ROUND(C168*D168,0)</f>
        <v>13056</v>
      </c>
      <c r="F168" s="31"/>
      <c r="G168" s="31"/>
      <c r="H168" s="31"/>
      <c r="I168" s="31"/>
      <c r="J168" s="31"/>
      <c r="K168" s="31"/>
      <c r="L168" s="31"/>
      <c r="M168" s="31">
        <v>163</v>
      </c>
      <c r="N168" s="31">
        <v>696</v>
      </c>
      <c r="O168" s="31">
        <f>SUM(F168:N168)</f>
        <v>859</v>
      </c>
      <c r="P168" s="32">
        <f>E168+O168</f>
        <v>13915</v>
      </c>
      <c r="Q168" s="32">
        <f>3200*C168+N168</f>
        <v>19896</v>
      </c>
      <c r="R168" s="212">
        <f>Q168-P168</f>
        <v>5981</v>
      </c>
      <c r="S168" s="32">
        <f t="shared" si="73"/>
        <v>19896</v>
      </c>
      <c r="T168" s="32">
        <f>S168*12</f>
        <v>238752</v>
      </c>
      <c r="U168" s="51"/>
      <c r="Y168" s="86">
        <v>0.24</v>
      </c>
    </row>
    <row r="169" spans="1:21" s="3" customFormat="1" ht="37.5" customHeight="1">
      <c r="A169" s="38"/>
      <c r="B169" s="34" t="s">
        <v>119</v>
      </c>
      <c r="C169" s="35">
        <f>SUM(C167:C168)</f>
        <v>7</v>
      </c>
      <c r="D169" s="36"/>
      <c r="E169" s="36">
        <f>SUM(E167:E168)</f>
        <v>15520</v>
      </c>
      <c r="F169" s="36">
        <f aca="true" t="shared" si="76" ref="F169:O169">SUM(F167:F168)</f>
        <v>0</v>
      </c>
      <c r="G169" s="36">
        <f t="shared" si="76"/>
        <v>0</v>
      </c>
      <c r="H169" s="36">
        <f t="shared" si="76"/>
        <v>0</v>
      </c>
      <c r="I169" s="36">
        <f t="shared" si="76"/>
        <v>0</v>
      </c>
      <c r="J169" s="36"/>
      <c r="K169" s="36">
        <f t="shared" si="76"/>
        <v>0</v>
      </c>
      <c r="L169" s="36">
        <f t="shared" si="76"/>
        <v>0</v>
      </c>
      <c r="M169" s="36">
        <f t="shared" si="76"/>
        <v>163</v>
      </c>
      <c r="N169" s="36">
        <f t="shared" si="76"/>
        <v>893</v>
      </c>
      <c r="O169" s="36">
        <f t="shared" si="76"/>
        <v>1056</v>
      </c>
      <c r="P169" s="39">
        <f>SUM(P167:P168)</f>
        <v>16576</v>
      </c>
      <c r="Q169" s="39"/>
      <c r="R169" s="80">
        <f>SUM(R167:R168)</f>
        <v>6717</v>
      </c>
      <c r="S169" s="40">
        <f t="shared" si="73"/>
        <v>23293</v>
      </c>
      <c r="T169" s="40">
        <f>S169*12</f>
        <v>279516</v>
      </c>
      <c r="U169" s="101"/>
    </row>
    <row r="170" spans="1:29" s="2" customFormat="1" ht="36" customHeight="1">
      <c r="A170" s="26"/>
      <c r="B170" s="34" t="s">
        <v>247</v>
      </c>
      <c r="C170" s="109">
        <f>C159+C165+C169</f>
        <v>22.5</v>
      </c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>
        <f>Q159+Q165+Q169</f>
        <v>0</v>
      </c>
      <c r="R170" s="194"/>
      <c r="S170" s="109"/>
      <c r="T170" s="109"/>
      <c r="U170" s="70"/>
      <c r="V170" s="17"/>
      <c r="W170" s="7"/>
      <c r="X170" s="7"/>
      <c r="Y170" s="1"/>
      <c r="Z170" s="1"/>
      <c r="AA170" s="1"/>
      <c r="AB170" s="1"/>
      <c r="AC170" s="1"/>
    </row>
    <row r="171" spans="1:21" ht="63" customHeight="1">
      <c r="A171" s="230" t="s">
        <v>234</v>
      </c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2"/>
      <c r="T171" s="141"/>
      <c r="U171" s="78"/>
    </row>
    <row r="172" spans="1:21" ht="34.5" customHeight="1">
      <c r="A172" s="26"/>
      <c r="B172" s="33" t="s">
        <v>21</v>
      </c>
      <c r="C172" s="27">
        <v>1</v>
      </c>
      <c r="D172" s="28">
        <v>4883</v>
      </c>
      <c r="E172" s="28">
        <f>ROUND(C172*D172,0)</f>
        <v>4883</v>
      </c>
      <c r="F172" s="28"/>
      <c r="G172" s="28"/>
      <c r="H172" s="28"/>
      <c r="I172" s="28"/>
      <c r="J172" s="28"/>
      <c r="K172" s="28"/>
      <c r="L172" s="28"/>
      <c r="M172" s="28"/>
      <c r="N172" s="28"/>
      <c r="O172" s="28">
        <f>SUM(F172:N172)</f>
        <v>0</v>
      </c>
      <c r="P172" s="32">
        <f>E172+O172</f>
        <v>4883</v>
      </c>
      <c r="Q172" s="32">
        <f>3200*C172</f>
        <v>3200</v>
      </c>
      <c r="R172" s="212"/>
      <c r="S172" s="32">
        <f>P172+R172</f>
        <v>4883</v>
      </c>
      <c r="T172" s="32">
        <f>S172*12</f>
        <v>58596</v>
      </c>
      <c r="U172" s="51"/>
    </row>
    <row r="173" spans="1:24" ht="34.5" customHeight="1">
      <c r="A173" s="26">
        <v>7</v>
      </c>
      <c r="B173" s="33" t="s">
        <v>183</v>
      </c>
      <c r="C173" s="26">
        <v>1</v>
      </c>
      <c r="D173" s="28">
        <v>2464</v>
      </c>
      <c r="E173" s="28">
        <f>ROUND(C173*D173,0)</f>
        <v>2464</v>
      </c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32">
        <f>E173+O173</f>
        <v>2464</v>
      </c>
      <c r="Q173" s="32">
        <f>3200*C173</f>
        <v>3200</v>
      </c>
      <c r="R173" s="212">
        <f>Q173-P173</f>
        <v>736</v>
      </c>
      <c r="S173" s="32">
        <f>P173+R173</f>
        <v>3200</v>
      </c>
      <c r="T173" s="32">
        <f>S173*12</f>
        <v>38400</v>
      </c>
      <c r="U173" s="51"/>
      <c r="W173" s="5"/>
      <c r="X173" s="5"/>
    </row>
    <row r="174" spans="1:24" ht="34.5" customHeight="1">
      <c r="A174" s="26">
        <v>5</v>
      </c>
      <c r="B174" s="33" t="s">
        <v>184</v>
      </c>
      <c r="C174" s="105">
        <v>1</v>
      </c>
      <c r="D174" s="31">
        <v>2176</v>
      </c>
      <c r="E174" s="28">
        <f>ROUND(C174*D174,0)</f>
        <v>2176</v>
      </c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32">
        <f>E174+O174</f>
        <v>2176</v>
      </c>
      <c r="Q174" s="32">
        <f>3200*C174</f>
        <v>3200</v>
      </c>
      <c r="R174" s="212">
        <f>Q174-P174</f>
        <v>1024</v>
      </c>
      <c r="S174" s="32">
        <f>P174+R174</f>
        <v>3200</v>
      </c>
      <c r="T174" s="32">
        <f>S174*12</f>
        <v>38400</v>
      </c>
      <c r="U174" s="51"/>
      <c r="W174" s="5"/>
      <c r="X174" s="5"/>
    </row>
    <row r="175" spans="1:24" ht="37.5" customHeight="1">
      <c r="A175" s="26"/>
      <c r="B175" s="44" t="s">
        <v>119</v>
      </c>
      <c r="C175" s="45">
        <f>SUM(C172:C174)</f>
        <v>3</v>
      </c>
      <c r="D175" s="45"/>
      <c r="E175" s="170">
        <f aca="true" t="shared" si="77" ref="E175:P175">SUM(E172:E174)</f>
        <v>9523</v>
      </c>
      <c r="F175" s="170">
        <f t="shared" si="77"/>
        <v>0</v>
      </c>
      <c r="G175" s="170">
        <f t="shared" si="77"/>
        <v>0</v>
      </c>
      <c r="H175" s="170">
        <f t="shared" si="77"/>
        <v>0</v>
      </c>
      <c r="I175" s="170">
        <f t="shared" si="77"/>
        <v>0</v>
      </c>
      <c r="J175" s="170">
        <f t="shared" si="77"/>
        <v>0</v>
      </c>
      <c r="K175" s="170">
        <f t="shared" si="77"/>
        <v>0</v>
      </c>
      <c r="L175" s="170">
        <f t="shared" si="77"/>
        <v>0</v>
      </c>
      <c r="M175" s="170">
        <f t="shared" si="77"/>
        <v>0</v>
      </c>
      <c r="N175" s="170">
        <f t="shared" si="77"/>
        <v>0</v>
      </c>
      <c r="O175" s="170">
        <f t="shared" si="77"/>
        <v>0</v>
      </c>
      <c r="P175" s="170">
        <f t="shared" si="77"/>
        <v>9523</v>
      </c>
      <c r="Q175" s="170"/>
      <c r="R175" s="227">
        <f>SUM(R172:R174)</f>
        <v>1760</v>
      </c>
      <c r="S175" s="40">
        <f>P175+R175</f>
        <v>11283</v>
      </c>
      <c r="T175" s="40">
        <f>S175*12</f>
        <v>135396</v>
      </c>
      <c r="U175" s="101"/>
      <c r="W175" s="5"/>
      <c r="X175" s="5"/>
    </row>
    <row r="176" spans="1:24" ht="60" customHeight="1">
      <c r="A176" s="236" t="s">
        <v>283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8"/>
      <c r="T176" s="213"/>
      <c r="U176" s="115"/>
      <c r="W176" s="5"/>
      <c r="X176" s="5"/>
    </row>
    <row r="177" spans="1:24" s="180" customFormat="1" ht="34.5" customHeight="1">
      <c r="A177" s="56">
        <v>9</v>
      </c>
      <c r="B177" s="108" t="s">
        <v>300</v>
      </c>
      <c r="C177" s="162">
        <v>2</v>
      </c>
      <c r="D177" s="124">
        <v>2768</v>
      </c>
      <c r="E177" s="28">
        <f>ROUND(C177*D177,0)</f>
        <v>5536</v>
      </c>
      <c r="F177" s="46"/>
      <c r="G177" s="28"/>
      <c r="H177" s="28"/>
      <c r="I177" s="47"/>
      <c r="J177" s="47"/>
      <c r="K177" s="46"/>
      <c r="L177" s="46"/>
      <c r="M177" s="46"/>
      <c r="N177" s="46"/>
      <c r="O177" s="28">
        <f>SUM(F177:N177)</f>
        <v>0</v>
      </c>
      <c r="P177" s="28">
        <f>E177+O177</f>
        <v>5536</v>
      </c>
      <c r="Q177" s="28">
        <f>3200*C177</f>
        <v>6400</v>
      </c>
      <c r="R177" s="177">
        <f>Q177-P177</f>
        <v>864</v>
      </c>
      <c r="S177" s="32">
        <f>P177+R177</f>
        <v>6400</v>
      </c>
      <c r="T177" s="32">
        <f>S177*12</f>
        <v>76800</v>
      </c>
      <c r="U177" s="51"/>
      <c r="V177" s="1"/>
      <c r="W177" s="181"/>
      <c r="X177" s="181"/>
    </row>
    <row r="178" spans="1:24" ht="34.5" customHeight="1">
      <c r="A178" s="26">
        <v>6</v>
      </c>
      <c r="B178" s="33" t="s">
        <v>30</v>
      </c>
      <c r="C178" s="27">
        <v>1</v>
      </c>
      <c r="D178" s="31">
        <v>2320</v>
      </c>
      <c r="E178" s="28">
        <f>ROUND(C178*D178,0)</f>
        <v>2320</v>
      </c>
      <c r="F178" s="46"/>
      <c r="G178" s="28"/>
      <c r="H178" s="28"/>
      <c r="I178" s="47"/>
      <c r="J178" s="47"/>
      <c r="K178" s="46"/>
      <c r="L178" s="46"/>
      <c r="M178" s="46"/>
      <c r="N178" s="46"/>
      <c r="O178" s="28">
        <f>SUM(F178:N178)</f>
        <v>0</v>
      </c>
      <c r="P178" s="28">
        <f>E178+O178</f>
        <v>2320</v>
      </c>
      <c r="Q178" s="28">
        <f>3200*C178</f>
        <v>3200</v>
      </c>
      <c r="R178" s="177">
        <f>Q178-P178</f>
        <v>880</v>
      </c>
      <c r="S178" s="32">
        <f>P178+R178</f>
        <v>3200</v>
      </c>
      <c r="T178" s="32">
        <f>S178*12</f>
        <v>38400</v>
      </c>
      <c r="U178" s="51"/>
      <c r="W178" s="5"/>
      <c r="X178" s="5"/>
    </row>
    <row r="179" spans="1:24" ht="34.5" customHeight="1">
      <c r="A179" s="26">
        <v>5</v>
      </c>
      <c r="B179" s="33" t="s">
        <v>185</v>
      </c>
      <c r="C179" s="105">
        <v>0.5</v>
      </c>
      <c r="D179" s="31">
        <v>2176</v>
      </c>
      <c r="E179" s="28">
        <f>ROUND(C179*D179,0)</f>
        <v>1088</v>
      </c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32">
        <f>E179+O179</f>
        <v>1088</v>
      </c>
      <c r="Q179" s="28">
        <f>3200*C179</f>
        <v>1600</v>
      </c>
      <c r="R179" s="177">
        <f>Q179-P179</f>
        <v>512</v>
      </c>
      <c r="S179" s="32">
        <f>P179+R179</f>
        <v>1600</v>
      </c>
      <c r="T179" s="32">
        <f>S179*12</f>
        <v>19200</v>
      </c>
      <c r="U179" s="51"/>
      <c r="W179" s="5"/>
      <c r="X179" s="5"/>
    </row>
    <row r="180" spans="1:21" s="3" customFormat="1" ht="37.5" customHeight="1">
      <c r="A180" s="43"/>
      <c r="B180" s="44" t="s">
        <v>119</v>
      </c>
      <c r="C180" s="45">
        <f>SUM(C177:C179)</f>
        <v>3.5</v>
      </c>
      <c r="D180" s="45"/>
      <c r="E180" s="45">
        <f aca="true" t="shared" si="78" ref="E180:P180">SUM(E177:E179)</f>
        <v>8944</v>
      </c>
      <c r="F180" s="45">
        <f t="shared" si="78"/>
        <v>0</v>
      </c>
      <c r="G180" s="45">
        <f t="shared" si="78"/>
        <v>0</v>
      </c>
      <c r="H180" s="45">
        <f t="shared" si="78"/>
        <v>0</v>
      </c>
      <c r="I180" s="45">
        <f t="shared" si="78"/>
        <v>0</v>
      </c>
      <c r="J180" s="45">
        <f t="shared" si="78"/>
        <v>0</v>
      </c>
      <c r="K180" s="45">
        <f t="shared" si="78"/>
        <v>0</v>
      </c>
      <c r="L180" s="45">
        <f t="shared" si="78"/>
        <v>0</v>
      </c>
      <c r="M180" s="45">
        <f t="shared" si="78"/>
        <v>0</v>
      </c>
      <c r="N180" s="45">
        <f t="shared" si="78"/>
        <v>0</v>
      </c>
      <c r="O180" s="45">
        <f t="shared" si="78"/>
        <v>0</v>
      </c>
      <c r="P180" s="45">
        <f t="shared" si="78"/>
        <v>8944</v>
      </c>
      <c r="Q180" s="45"/>
      <c r="R180" s="227">
        <f>SUM(R177:R179)</f>
        <v>2256</v>
      </c>
      <c r="S180" s="40">
        <f>P180+R180</f>
        <v>11200</v>
      </c>
      <c r="T180" s="40">
        <f>S180*12</f>
        <v>134400</v>
      </c>
      <c r="U180" s="101"/>
    </row>
    <row r="181" spans="1:21" ht="70.5" customHeight="1">
      <c r="A181" s="241" t="s">
        <v>241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141"/>
      <c r="U181" s="78"/>
    </row>
    <row r="182" spans="1:23" ht="34.5" customHeight="1">
      <c r="A182" s="26">
        <v>6</v>
      </c>
      <c r="B182" s="33" t="s">
        <v>30</v>
      </c>
      <c r="C182" s="27">
        <v>5.5</v>
      </c>
      <c r="D182" s="31">
        <v>2320</v>
      </c>
      <c r="E182" s="28">
        <f>ROUND(C182*D182,0)</f>
        <v>12760</v>
      </c>
      <c r="F182" s="46"/>
      <c r="G182" s="28"/>
      <c r="H182" s="28"/>
      <c r="I182" s="47"/>
      <c r="J182" s="47"/>
      <c r="K182" s="46"/>
      <c r="L182" s="46"/>
      <c r="M182" s="46"/>
      <c r="N182" s="46"/>
      <c r="O182" s="28">
        <f>SUM(F182:N182)</f>
        <v>0</v>
      </c>
      <c r="P182" s="28">
        <f>E182+O182</f>
        <v>12760</v>
      </c>
      <c r="Q182" s="28">
        <f>3200*C182</f>
        <v>17600</v>
      </c>
      <c r="R182" s="177">
        <f>Q182-P182</f>
        <v>4840</v>
      </c>
      <c r="S182" s="32">
        <f>P182+R182</f>
        <v>17600</v>
      </c>
      <c r="T182" s="32">
        <f>S182*12</f>
        <v>211200</v>
      </c>
      <c r="U182" s="51"/>
      <c r="W182" s="86"/>
    </row>
    <row r="183" spans="1:21" ht="34.5" customHeight="1">
      <c r="A183" s="26">
        <v>5</v>
      </c>
      <c r="B183" s="33" t="s">
        <v>25</v>
      </c>
      <c r="C183" s="27">
        <v>1</v>
      </c>
      <c r="D183" s="31">
        <v>2176</v>
      </c>
      <c r="E183" s="28">
        <f>ROUND(C183*D183,0)</f>
        <v>2176</v>
      </c>
      <c r="F183" s="28"/>
      <c r="G183" s="28"/>
      <c r="H183" s="28"/>
      <c r="I183" s="28"/>
      <c r="J183" s="28"/>
      <c r="K183" s="28"/>
      <c r="L183" s="28"/>
      <c r="M183" s="28"/>
      <c r="N183" s="28"/>
      <c r="O183" s="28">
        <f>SUM(F183:N183)</f>
        <v>0</v>
      </c>
      <c r="P183" s="32">
        <f>E183+O183</f>
        <v>2176</v>
      </c>
      <c r="Q183" s="28">
        <f>3200*C183</f>
        <v>3200</v>
      </c>
      <c r="R183" s="177">
        <f>Q183-P183</f>
        <v>1024</v>
      </c>
      <c r="S183" s="32">
        <f>P183+R183</f>
        <v>3200</v>
      </c>
      <c r="T183" s="32">
        <f>S183*12</f>
        <v>38400</v>
      </c>
      <c r="U183" s="51"/>
    </row>
    <row r="184" spans="1:21" s="3" customFormat="1" ht="37.5" customHeight="1">
      <c r="A184" s="43"/>
      <c r="B184" s="44" t="s">
        <v>119</v>
      </c>
      <c r="C184" s="45">
        <f>SUM(C182:C183)</f>
        <v>6.5</v>
      </c>
      <c r="D184" s="46"/>
      <c r="E184" s="46">
        <f>SUM(E182:E183)</f>
        <v>14936</v>
      </c>
      <c r="F184" s="46">
        <f>SUM(F182:F183)</f>
        <v>0</v>
      </c>
      <c r="G184" s="46">
        <f>SUM(G182:G183)</f>
        <v>0</v>
      </c>
      <c r="H184" s="46">
        <f>SUM(H182:H183)</f>
        <v>0</v>
      </c>
      <c r="I184" s="46">
        <f>SUM(I182:I183)</f>
        <v>0</v>
      </c>
      <c r="J184" s="46"/>
      <c r="K184" s="46">
        <f aca="true" t="shared" si="79" ref="K184:P184">SUM(K182:K183)</f>
        <v>0</v>
      </c>
      <c r="L184" s="46">
        <f t="shared" si="79"/>
        <v>0</v>
      </c>
      <c r="M184" s="46">
        <f t="shared" si="79"/>
        <v>0</v>
      </c>
      <c r="N184" s="46">
        <f t="shared" si="79"/>
        <v>0</v>
      </c>
      <c r="O184" s="46">
        <f t="shared" si="79"/>
        <v>0</v>
      </c>
      <c r="P184" s="39">
        <f t="shared" si="79"/>
        <v>14936</v>
      </c>
      <c r="Q184" s="39"/>
      <c r="R184" s="80">
        <f>SUM(R182:R183)</f>
        <v>5864</v>
      </c>
      <c r="S184" s="40">
        <f>P184+R184</f>
        <v>20800</v>
      </c>
      <c r="T184" s="40">
        <f>S184*12</f>
        <v>249600</v>
      </c>
      <c r="U184" s="101"/>
    </row>
    <row r="185" spans="1:21" ht="70.5" customHeight="1">
      <c r="A185" s="241" t="s">
        <v>23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141"/>
      <c r="U185" s="78"/>
    </row>
    <row r="186" spans="1:23" ht="34.5" customHeight="1">
      <c r="A186" s="26">
        <v>12</v>
      </c>
      <c r="B186" s="33" t="s">
        <v>18</v>
      </c>
      <c r="C186" s="27">
        <v>1</v>
      </c>
      <c r="D186" s="28">
        <v>3392</v>
      </c>
      <c r="E186" s="28">
        <f>ROUND(C186*D186,0)</f>
        <v>3392</v>
      </c>
      <c r="F186" s="28"/>
      <c r="G186" s="28"/>
      <c r="H186" s="28"/>
      <c r="I186" s="28"/>
      <c r="J186" s="28"/>
      <c r="K186" s="28"/>
      <c r="L186" s="28"/>
      <c r="M186" s="28"/>
      <c r="N186" s="28"/>
      <c r="O186" s="28">
        <f>SUM(F186:N186)</f>
        <v>0</v>
      </c>
      <c r="P186" s="32">
        <f>E186+O186</f>
        <v>3392</v>
      </c>
      <c r="Q186" s="32">
        <f>3200*C186</f>
        <v>3200</v>
      </c>
      <c r="R186" s="212"/>
      <c r="S186" s="32">
        <f>P186+R186</f>
        <v>3392</v>
      </c>
      <c r="T186" s="32">
        <f>S186*12</f>
        <v>40704</v>
      </c>
      <c r="U186" s="51"/>
      <c r="W186" s="86"/>
    </row>
    <row r="187" spans="1:23" ht="34.5" customHeight="1">
      <c r="A187" s="26"/>
      <c r="B187" s="33" t="s">
        <v>24</v>
      </c>
      <c r="C187" s="27">
        <v>2</v>
      </c>
      <c r="D187" s="28">
        <v>3222</v>
      </c>
      <c r="E187" s="28">
        <f>ROUND(C187*D187,0)</f>
        <v>6444</v>
      </c>
      <c r="F187" s="28"/>
      <c r="G187" s="28"/>
      <c r="H187" s="28"/>
      <c r="I187" s="28"/>
      <c r="J187" s="28"/>
      <c r="K187" s="28"/>
      <c r="L187" s="28"/>
      <c r="M187" s="28"/>
      <c r="N187" s="28"/>
      <c r="O187" s="28">
        <f>SUM(F187:N187)</f>
        <v>0</v>
      </c>
      <c r="P187" s="32">
        <f>E187+O187</f>
        <v>6444</v>
      </c>
      <c r="Q187" s="32">
        <f>3200*C187</f>
        <v>6400</v>
      </c>
      <c r="R187" s="212"/>
      <c r="S187" s="32">
        <f>P187+R187</f>
        <v>6444</v>
      </c>
      <c r="T187" s="32">
        <f>S187*12</f>
        <v>77328</v>
      </c>
      <c r="U187" s="51"/>
      <c r="W187" s="86"/>
    </row>
    <row r="188" spans="1:23" ht="34.5" customHeight="1">
      <c r="A188" s="26">
        <v>10</v>
      </c>
      <c r="B188" s="33" t="s">
        <v>109</v>
      </c>
      <c r="C188" s="27">
        <v>4</v>
      </c>
      <c r="D188" s="28">
        <v>2912</v>
      </c>
      <c r="E188" s="28">
        <f>ROUND(C188*D188,0)</f>
        <v>11648</v>
      </c>
      <c r="F188" s="28"/>
      <c r="G188" s="28"/>
      <c r="H188" s="28"/>
      <c r="I188" s="28"/>
      <c r="J188" s="28"/>
      <c r="K188" s="28"/>
      <c r="L188" s="28"/>
      <c r="M188" s="28"/>
      <c r="N188" s="28"/>
      <c r="O188" s="28">
        <f>SUM(F188:N188)</f>
        <v>0</v>
      </c>
      <c r="P188" s="32">
        <f>E188+O188</f>
        <v>11648</v>
      </c>
      <c r="Q188" s="32">
        <f>3200*C188</f>
        <v>12800</v>
      </c>
      <c r="R188" s="212">
        <f>Q188-P188</f>
        <v>1152</v>
      </c>
      <c r="S188" s="32">
        <f>P188+R188</f>
        <v>12800</v>
      </c>
      <c r="T188" s="32">
        <f>S188*12</f>
        <v>153600</v>
      </c>
      <c r="U188" s="51"/>
      <c r="W188" s="86"/>
    </row>
    <row r="189" spans="1:21" ht="34.5" customHeight="1">
      <c r="A189" s="26">
        <v>9</v>
      </c>
      <c r="B189" s="33" t="s">
        <v>87</v>
      </c>
      <c r="C189" s="27">
        <v>3</v>
      </c>
      <c r="D189" s="28">
        <v>2768</v>
      </c>
      <c r="E189" s="28">
        <f>ROUND(C189*D189,0)</f>
        <v>8304</v>
      </c>
      <c r="F189" s="28"/>
      <c r="G189" s="28"/>
      <c r="H189" s="28"/>
      <c r="I189" s="28"/>
      <c r="J189" s="28"/>
      <c r="K189" s="28"/>
      <c r="L189" s="28"/>
      <c r="M189" s="28"/>
      <c r="N189" s="28"/>
      <c r="O189" s="28">
        <f>SUM(F189:N189)</f>
        <v>0</v>
      </c>
      <c r="P189" s="32">
        <f>E189+O189</f>
        <v>8304</v>
      </c>
      <c r="Q189" s="32">
        <f>3200*C189</f>
        <v>9600</v>
      </c>
      <c r="R189" s="212">
        <f>Q189-P189</f>
        <v>1296</v>
      </c>
      <c r="S189" s="32">
        <f>P189+R189</f>
        <v>9600</v>
      </c>
      <c r="T189" s="32">
        <f>S189*12</f>
        <v>115200</v>
      </c>
      <c r="U189" s="51"/>
    </row>
    <row r="190" spans="1:21" s="3" customFormat="1" ht="36.75" customHeight="1">
      <c r="A190" s="43"/>
      <c r="B190" s="44" t="s">
        <v>119</v>
      </c>
      <c r="C190" s="45">
        <f>SUM(C186:C189)</f>
        <v>10</v>
      </c>
      <c r="D190" s="46"/>
      <c r="E190" s="46">
        <f aca="true" t="shared" si="80" ref="E190:P190">SUM(E186:E189)</f>
        <v>29788</v>
      </c>
      <c r="F190" s="46">
        <f t="shared" si="80"/>
        <v>0</v>
      </c>
      <c r="G190" s="46">
        <f t="shared" si="80"/>
        <v>0</v>
      </c>
      <c r="H190" s="46">
        <f t="shared" si="80"/>
        <v>0</v>
      </c>
      <c r="I190" s="46">
        <f t="shared" si="80"/>
        <v>0</v>
      </c>
      <c r="J190" s="46"/>
      <c r="K190" s="46">
        <f t="shared" si="80"/>
        <v>0</v>
      </c>
      <c r="L190" s="46">
        <f t="shared" si="80"/>
        <v>0</v>
      </c>
      <c r="M190" s="46">
        <f t="shared" si="80"/>
        <v>0</v>
      </c>
      <c r="N190" s="46">
        <f t="shared" si="80"/>
        <v>0</v>
      </c>
      <c r="O190" s="46">
        <f t="shared" si="80"/>
        <v>0</v>
      </c>
      <c r="P190" s="39">
        <f t="shared" si="80"/>
        <v>29788</v>
      </c>
      <c r="Q190" s="39"/>
      <c r="R190" s="80">
        <f>SUM(R186:R189)</f>
        <v>2448</v>
      </c>
      <c r="S190" s="40">
        <f>P190+R190</f>
        <v>32236</v>
      </c>
      <c r="T190" s="40">
        <f>S190*12</f>
        <v>386832</v>
      </c>
      <c r="U190" s="101"/>
    </row>
    <row r="191" spans="1:21" ht="69" customHeight="1">
      <c r="A191" s="241" t="s">
        <v>29</v>
      </c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141"/>
      <c r="U191" s="78"/>
    </row>
    <row r="192" spans="1:21" ht="34.5" customHeight="1">
      <c r="A192" s="37">
        <v>12</v>
      </c>
      <c r="B192" s="29" t="s">
        <v>18</v>
      </c>
      <c r="C192" s="30">
        <v>1</v>
      </c>
      <c r="D192" s="31">
        <v>3392</v>
      </c>
      <c r="E192" s="31">
        <f>ROUND(C192*D192,0)</f>
        <v>3392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>
        <f>SUM(F192:N192)</f>
        <v>0</v>
      </c>
      <c r="P192" s="32">
        <f>E192+O192</f>
        <v>3392</v>
      </c>
      <c r="Q192" s="32">
        <f>3200*C192</f>
        <v>3200</v>
      </c>
      <c r="R192" s="212"/>
      <c r="S192" s="32">
        <f aca="true" t="shared" si="81" ref="S192:S197">P192+R192</f>
        <v>3392</v>
      </c>
      <c r="T192" s="32">
        <f aca="true" t="shared" si="82" ref="T192:T197">S192*12</f>
        <v>40704</v>
      </c>
      <c r="U192" s="51"/>
    </row>
    <row r="193" spans="1:26" ht="34.5" customHeight="1">
      <c r="A193" s="37"/>
      <c r="B193" s="29" t="s">
        <v>24</v>
      </c>
      <c r="C193" s="30">
        <v>2</v>
      </c>
      <c r="D193" s="31">
        <v>3222</v>
      </c>
      <c r="E193" s="31">
        <f>ROUND(C193*D193,0)</f>
        <v>6444</v>
      </c>
      <c r="F193" s="31"/>
      <c r="G193" s="31"/>
      <c r="H193" s="31"/>
      <c r="I193" s="31"/>
      <c r="J193" s="31"/>
      <c r="K193" s="31"/>
      <c r="L193" s="31"/>
      <c r="M193" s="31"/>
      <c r="N193" s="31">
        <v>258</v>
      </c>
      <c r="O193" s="31">
        <f>SUM(F193:N193)</f>
        <v>258</v>
      </c>
      <c r="P193" s="32">
        <f>E193+O193</f>
        <v>6702</v>
      </c>
      <c r="Q193" s="32">
        <f>3200*C193+N193</f>
        <v>6658</v>
      </c>
      <c r="R193" s="212"/>
      <c r="S193" s="32">
        <f t="shared" si="81"/>
        <v>6702</v>
      </c>
      <c r="T193" s="32">
        <f t="shared" si="82"/>
        <v>80424</v>
      </c>
      <c r="U193" s="51"/>
      <c r="Z193" s="86">
        <v>0.08</v>
      </c>
    </row>
    <row r="194" spans="1:26" ht="34.5" customHeight="1">
      <c r="A194" s="37">
        <v>10</v>
      </c>
      <c r="B194" s="29" t="s">
        <v>10</v>
      </c>
      <c r="C194" s="30">
        <v>1</v>
      </c>
      <c r="D194" s="31">
        <v>2912</v>
      </c>
      <c r="E194" s="31">
        <f>ROUND(C194*D194,0)</f>
        <v>2912</v>
      </c>
      <c r="F194" s="31"/>
      <c r="G194" s="31"/>
      <c r="H194" s="31"/>
      <c r="I194" s="31"/>
      <c r="J194" s="31"/>
      <c r="K194" s="31"/>
      <c r="L194" s="31"/>
      <c r="M194" s="31"/>
      <c r="N194" s="31">
        <v>233</v>
      </c>
      <c r="O194" s="31">
        <f>SUM(F194:N194)</f>
        <v>233</v>
      </c>
      <c r="P194" s="32">
        <f>E194+O194</f>
        <v>3145</v>
      </c>
      <c r="Q194" s="32">
        <f>3200*C194+N194</f>
        <v>3433</v>
      </c>
      <c r="R194" s="212">
        <f>Q194-P194</f>
        <v>288</v>
      </c>
      <c r="S194" s="32">
        <f t="shared" si="81"/>
        <v>3433</v>
      </c>
      <c r="T194" s="32">
        <f t="shared" si="82"/>
        <v>41196</v>
      </c>
      <c r="U194" s="51"/>
      <c r="Z194" s="86"/>
    </row>
    <row r="195" spans="1:21" ht="34.5" customHeight="1">
      <c r="A195" s="37">
        <v>9</v>
      </c>
      <c r="B195" s="29" t="s">
        <v>11</v>
      </c>
      <c r="C195" s="30">
        <v>0.25</v>
      </c>
      <c r="D195" s="31">
        <v>2768</v>
      </c>
      <c r="E195" s="31">
        <f>ROUND(C195*D195,0)</f>
        <v>692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>
        <f>SUM(F195:N195)</f>
        <v>0</v>
      </c>
      <c r="P195" s="32">
        <f>E195+O195</f>
        <v>692</v>
      </c>
      <c r="Q195" s="32">
        <f>3200*C195+N195</f>
        <v>800</v>
      </c>
      <c r="R195" s="212">
        <f>Q195-P195</f>
        <v>108</v>
      </c>
      <c r="S195" s="32">
        <f t="shared" si="81"/>
        <v>800</v>
      </c>
      <c r="T195" s="32">
        <f t="shared" si="82"/>
        <v>9600</v>
      </c>
      <c r="U195" s="51"/>
    </row>
    <row r="196" spans="1:26" ht="34.5" customHeight="1">
      <c r="A196" s="37">
        <v>6</v>
      </c>
      <c r="B196" s="29" t="s">
        <v>30</v>
      </c>
      <c r="C196" s="30">
        <v>9.75</v>
      </c>
      <c r="D196" s="31">
        <v>2320</v>
      </c>
      <c r="E196" s="31">
        <f>ROUND(C196*D196,0)</f>
        <v>22620</v>
      </c>
      <c r="F196" s="31"/>
      <c r="G196" s="31"/>
      <c r="H196" s="31"/>
      <c r="I196" s="31"/>
      <c r="J196" s="31"/>
      <c r="K196" s="31"/>
      <c r="L196" s="31"/>
      <c r="M196" s="31"/>
      <c r="N196" s="31">
        <v>1299</v>
      </c>
      <c r="O196" s="31">
        <f>SUM(F196:N196)</f>
        <v>1299</v>
      </c>
      <c r="P196" s="32">
        <f>E196+O196</f>
        <v>23919</v>
      </c>
      <c r="Q196" s="32">
        <f>3200*C196+N196</f>
        <v>32499</v>
      </c>
      <c r="R196" s="212">
        <f>Q196-P196</f>
        <v>8580</v>
      </c>
      <c r="S196" s="32">
        <f t="shared" si="81"/>
        <v>32499</v>
      </c>
      <c r="T196" s="32">
        <f t="shared" si="82"/>
        <v>389988</v>
      </c>
      <c r="U196" s="51"/>
      <c r="Z196" s="86">
        <v>0.32</v>
      </c>
    </row>
    <row r="197" spans="1:21" s="3" customFormat="1" ht="37.5" customHeight="1">
      <c r="A197" s="38"/>
      <c r="B197" s="34" t="s">
        <v>119</v>
      </c>
      <c r="C197" s="35">
        <f>SUM(C192:C196)</f>
        <v>14</v>
      </c>
      <c r="D197" s="36" t="s">
        <v>101</v>
      </c>
      <c r="E197" s="36">
        <f>SUM(E192:E196)</f>
        <v>36060</v>
      </c>
      <c r="F197" s="36">
        <f>SUM(F192:F196)</f>
        <v>0</v>
      </c>
      <c r="G197" s="36">
        <f>SUM(G192:G196)</f>
        <v>0</v>
      </c>
      <c r="H197" s="36">
        <f>SUM(H192:H196)</f>
        <v>0</v>
      </c>
      <c r="I197" s="36">
        <f>SUM(I192:I196)</f>
        <v>0</v>
      </c>
      <c r="J197" s="36"/>
      <c r="K197" s="36">
        <f aca="true" t="shared" si="83" ref="K197:P197">SUM(K192:K196)</f>
        <v>0</v>
      </c>
      <c r="L197" s="36">
        <f t="shared" si="83"/>
        <v>0</v>
      </c>
      <c r="M197" s="36">
        <f t="shared" si="83"/>
        <v>0</v>
      </c>
      <c r="N197" s="36">
        <f t="shared" si="83"/>
        <v>1790</v>
      </c>
      <c r="O197" s="36">
        <f t="shared" si="83"/>
        <v>1790</v>
      </c>
      <c r="P197" s="39">
        <f t="shared" si="83"/>
        <v>37850</v>
      </c>
      <c r="Q197" s="39"/>
      <c r="R197" s="80">
        <f>SUM(R192:R196)</f>
        <v>8976</v>
      </c>
      <c r="S197" s="40">
        <f t="shared" si="81"/>
        <v>46826</v>
      </c>
      <c r="T197" s="40">
        <f t="shared" si="82"/>
        <v>561912</v>
      </c>
      <c r="U197" s="101"/>
    </row>
    <row r="198" spans="1:21" ht="70.5" customHeight="1">
      <c r="A198" s="230" t="s">
        <v>31</v>
      </c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2"/>
      <c r="T198" s="141"/>
      <c r="U198" s="78"/>
    </row>
    <row r="199" spans="1:23" ht="34.5" customHeight="1">
      <c r="A199" s="37">
        <v>10</v>
      </c>
      <c r="B199" s="29" t="s">
        <v>18</v>
      </c>
      <c r="C199" s="30">
        <v>1</v>
      </c>
      <c r="D199" s="31">
        <v>2912</v>
      </c>
      <c r="E199" s="31">
        <f>ROUND(C199*D199,0)</f>
        <v>2912</v>
      </c>
      <c r="F199" s="31"/>
      <c r="G199" s="31">
        <v>291</v>
      </c>
      <c r="H199" s="31"/>
      <c r="I199" s="31"/>
      <c r="J199" s="31"/>
      <c r="K199" s="31"/>
      <c r="L199" s="31"/>
      <c r="M199" s="31"/>
      <c r="N199" s="31"/>
      <c r="O199" s="31">
        <f>SUM(F199:N199)</f>
        <v>291</v>
      </c>
      <c r="P199" s="32">
        <f>E199+O199</f>
        <v>3203</v>
      </c>
      <c r="Q199" s="32">
        <f>3200*C199</f>
        <v>3200</v>
      </c>
      <c r="R199" s="212"/>
      <c r="S199" s="32">
        <f>P199+R199</f>
        <v>3203</v>
      </c>
      <c r="T199" s="32">
        <f>S199*12</f>
        <v>38436</v>
      </c>
      <c r="U199" s="51"/>
      <c r="W199" s="86"/>
    </row>
    <row r="200" spans="1:23" ht="34.5" customHeight="1">
      <c r="A200" s="37">
        <v>6</v>
      </c>
      <c r="B200" s="29" t="s">
        <v>30</v>
      </c>
      <c r="C200" s="30">
        <v>3</v>
      </c>
      <c r="D200" s="31">
        <v>2320</v>
      </c>
      <c r="E200" s="31">
        <f>ROUND(C200*D200,0)</f>
        <v>6960</v>
      </c>
      <c r="F200" s="31"/>
      <c r="G200" s="31">
        <v>464</v>
      </c>
      <c r="H200" s="31"/>
      <c r="I200" s="31"/>
      <c r="J200" s="31"/>
      <c r="K200" s="31"/>
      <c r="L200" s="31"/>
      <c r="M200" s="31"/>
      <c r="N200" s="31"/>
      <c r="O200" s="31">
        <f>SUM(F200:N200)</f>
        <v>464</v>
      </c>
      <c r="P200" s="32">
        <f>E200+O200</f>
        <v>7424</v>
      </c>
      <c r="Q200" s="32">
        <f>3200*C200</f>
        <v>9600</v>
      </c>
      <c r="R200" s="212">
        <f>Q200-P200</f>
        <v>2176</v>
      </c>
      <c r="S200" s="32">
        <f>P200+R200</f>
        <v>9600</v>
      </c>
      <c r="T200" s="32">
        <f>S200*12</f>
        <v>115200</v>
      </c>
      <c r="U200" s="51"/>
      <c r="W200" s="86"/>
    </row>
    <row r="201" spans="1:23" ht="34.5" customHeight="1">
      <c r="A201" s="37">
        <v>9</v>
      </c>
      <c r="B201" s="29" t="s">
        <v>11</v>
      </c>
      <c r="C201" s="30">
        <v>1</v>
      </c>
      <c r="D201" s="31">
        <v>2768</v>
      </c>
      <c r="E201" s="31">
        <f>ROUND(C201*D201,0)</f>
        <v>2768</v>
      </c>
      <c r="F201" s="31"/>
      <c r="G201" s="31">
        <v>277</v>
      </c>
      <c r="H201" s="31"/>
      <c r="I201" s="31"/>
      <c r="J201" s="31"/>
      <c r="K201" s="31"/>
      <c r="L201" s="31"/>
      <c r="M201" s="31"/>
      <c r="N201" s="31"/>
      <c r="O201" s="31">
        <f>SUM(F201:N201)</f>
        <v>277</v>
      </c>
      <c r="P201" s="32">
        <f>E201+O201</f>
        <v>3045</v>
      </c>
      <c r="Q201" s="32">
        <f>3200*C201</f>
        <v>3200</v>
      </c>
      <c r="R201" s="212">
        <f>Q201-P201</f>
        <v>155</v>
      </c>
      <c r="S201" s="32">
        <f>P201+R201</f>
        <v>3200</v>
      </c>
      <c r="T201" s="32">
        <f>S201*12</f>
        <v>38400</v>
      </c>
      <c r="U201" s="51"/>
      <c r="W201" s="86"/>
    </row>
    <row r="202" spans="1:21" s="3" customFormat="1" ht="37.5" customHeight="1">
      <c r="A202" s="38"/>
      <c r="B202" s="34" t="s">
        <v>119</v>
      </c>
      <c r="C202" s="35">
        <f>SUM(C199:C201)</f>
        <v>5</v>
      </c>
      <c r="D202" s="36"/>
      <c r="E202" s="36">
        <f aca="true" t="shared" si="84" ref="E202:P202">SUM(E199:E201)</f>
        <v>12640</v>
      </c>
      <c r="F202" s="36">
        <f t="shared" si="84"/>
        <v>0</v>
      </c>
      <c r="G202" s="36">
        <f t="shared" si="84"/>
        <v>1032</v>
      </c>
      <c r="H202" s="36">
        <f t="shared" si="84"/>
        <v>0</v>
      </c>
      <c r="I202" s="36">
        <f t="shared" si="84"/>
        <v>0</v>
      </c>
      <c r="J202" s="36"/>
      <c r="K202" s="36">
        <f t="shared" si="84"/>
        <v>0</v>
      </c>
      <c r="L202" s="36">
        <f t="shared" si="84"/>
        <v>0</v>
      </c>
      <c r="M202" s="36">
        <f t="shared" si="84"/>
        <v>0</v>
      </c>
      <c r="N202" s="36">
        <f t="shared" si="84"/>
        <v>0</v>
      </c>
      <c r="O202" s="36">
        <f t="shared" si="84"/>
        <v>1032</v>
      </c>
      <c r="P202" s="39">
        <f t="shared" si="84"/>
        <v>13672</v>
      </c>
      <c r="Q202" s="39"/>
      <c r="R202" s="80">
        <f>SUM(R199:R201)</f>
        <v>2331</v>
      </c>
      <c r="S202" s="40">
        <f>P202+R202</f>
        <v>16003</v>
      </c>
      <c r="T202" s="40">
        <f>S202*12</f>
        <v>192036</v>
      </c>
      <c r="U202" s="101"/>
    </row>
    <row r="203" spans="1:21" ht="70.5" customHeight="1">
      <c r="A203" s="230" t="s">
        <v>32</v>
      </c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2"/>
      <c r="T203" s="141"/>
      <c r="U203" s="78"/>
    </row>
    <row r="204" spans="1:21" ht="34.5" customHeight="1">
      <c r="A204" s="37">
        <v>10</v>
      </c>
      <c r="B204" s="29" t="s">
        <v>18</v>
      </c>
      <c r="C204" s="30">
        <v>1</v>
      </c>
      <c r="D204" s="31">
        <v>2912</v>
      </c>
      <c r="E204" s="31">
        <f>ROUND(C204*D204,0)</f>
        <v>2912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>
        <f>SUM(F204:N204)</f>
        <v>0</v>
      </c>
      <c r="P204" s="32">
        <f>E204+O204</f>
        <v>2912</v>
      </c>
      <c r="Q204" s="32">
        <f>3200*C204</f>
        <v>3200</v>
      </c>
      <c r="R204" s="212">
        <f>Q204-P204</f>
        <v>288</v>
      </c>
      <c r="S204" s="32">
        <f>P204+R204</f>
        <v>3200</v>
      </c>
      <c r="T204" s="32">
        <f>S204*12</f>
        <v>38400</v>
      </c>
      <c r="U204" s="51"/>
    </row>
    <row r="205" spans="1:21" ht="34.5" customHeight="1">
      <c r="A205" s="37">
        <v>6</v>
      </c>
      <c r="B205" s="29" t="s">
        <v>30</v>
      </c>
      <c r="C205" s="30">
        <v>2</v>
      </c>
      <c r="D205" s="31">
        <v>2320</v>
      </c>
      <c r="E205" s="31">
        <f>ROUND(C205*D205,0)</f>
        <v>4640</v>
      </c>
      <c r="F205" s="31"/>
      <c r="G205" s="31"/>
      <c r="H205" s="31"/>
      <c r="I205" s="31"/>
      <c r="J205" s="31"/>
      <c r="K205" s="31"/>
      <c r="L205" s="31"/>
      <c r="M205" s="31"/>
      <c r="N205" s="31"/>
      <c r="O205" s="31">
        <f>SUM(F205:N205)</f>
        <v>0</v>
      </c>
      <c r="P205" s="32">
        <f>E205+O205</f>
        <v>4640</v>
      </c>
      <c r="Q205" s="32">
        <f>3200*C205</f>
        <v>6400</v>
      </c>
      <c r="R205" s="212">
        <f>Q205-P205</f>
        <v>1760</v>
      </c>
      <c r="S205" s="32">
        <f>P205+R205</f>
        <v>6400</v>
      </c>
      <c r="T205" s="32">
        <f>S205*12</f>
        <v>76800</v>
      </c>
      <c r="U205" s="51"/>
    </row>
    <row r="206" spans="1:21" ht="34.5" customHeight="1">
      <c r="A206" s="37">
        <v>9</v>
      </c>
      <c r="B206" s="29" t="s">
        <v>11</v>
      </c>
      <c r="C206" s="30">
        <v>1</v>
      </c>
      <c r="D206" s="31">
        <v>2768</v>
      </c>
      <c r="E206" s="31">
        <f>ROUND(C206*D206,0)</f>
        <v>2768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>
        <f>SUM(F206:N206)</f>
        <v>0</v>
      </c>
      <c r="P206" s="32">
        <f>E206+O206</f>
        <v>2768</v>
      </c>
      <c r="Q206" s="32">
        <f>3200*C206</f>
        <v>3200</v>
      </c>
      <c r="R206" s="212">
        <f>Q206-P206</f>
        <v>432</v>
      </c>
      <c r="S206" s="32">
        <f>P206+R206</f>
        <v>3200</v>
      </c>
      <c r="T206" s="32">
        <f>S206*12</f>
        <v>38400</v>
      </c>
      <c r="U206" s="51"/>
    </row>
    <row r="207" spans="1:21" s="3" customFormat="1" ht="37.5" customHeight="1">
      <c r="A207" s="43"/>
      <c r="B207" s="44" t="s">
        <v>119</v>
      </c>
      <c r="C207" s="45">
        <f>SUM(C204:C206)</f>
        <v>4</v>
      </c>
      <c r="D207" s="46"/>
      <c r="E207" s="46">
        <f>SUM(E204:E206)</f>
        <v>10320</v>
      </c>
      <c r="F207" s="46">
        <f aca="true" t="shared" si="85" ref="F207:O207">SUM(F204:F206)</f>
        <v>0</v>
      </c>
      <c r="G207" s="46">
        <f t="shared" si="85"/>
        <v>0</v>
      </c>
      <c r="H207" s="46">
        <f t="shared" si="85"/>
        <v>0</v>
      </c>
      <c r="I207" s="46">
        <f t="shared" si="85"/>
        <v>0</v>
      </c>
      <c r="J207" s="46"/>
      <c r="K207" s="46">
        <f t="shared" si="85"/>
        <v>0</v>
      </c>
      <c r="L207" s="46">
        <f t="shared" si="85"/>
        <v>0</v>
      </c>
      <c r="M207" s="46">
        <f t="shared" si="85"/>
        <v>0</v>
      </c>
      <c r="N207" s="46">
        <f t="shared" si="85"/>
        <v>0</v>
      </c>
      <c r="O207" s="46">
        <f t="shared" si="85"/>
        <v>0</v>
      </c>
      <c r="P207" s="39">
        <f>SUM(P204:P206)</f>
        <v>10320</v>
      </c>
      <c r="Q207" s="39"/>
      <c r="R207" s="80">
        <f>SUM(R204:R206)</f>
        <v>2480</v>
      </c>
      <c r="S207" s="40">
        <f>P207+R207</f>
        <v>12800</v>
      </c>
      <c r="T207" s="40">
        <f>S207*12</f>
        <v>153600</v>
      </c>
      <c r="U207" s="101"/>
    </row>
    <row r="208" spans="1:21" ht="70.5" customHeight="1">
      <c r="A208" s="230" t="s">
        <v>34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2"/>
      <c r="T208" s="141"/>
      <c r="U208" s="78"/>
    </row>
    <row r="209" spans="1:21" ht="34.5" customHeight="1">
      <c r="A209" s="141"/>
      <c r="B209" s="108" t="s">
        <v>273</v>
      </c>
      <c r="C209" s="166">
        <v>1</v>
      </c>
      <c r="D209" s="56">
        <v>6278</v>
      </c>
      <c r="E209" s="31">
        <f>ROUND(C209*D209,0)</f>
        <v>6278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>
        <f>SUM(F209:N209)</f>
        <v>0</v>
      </c>
      <c r="P209" s="32">
        <f>E209+O209</f>
        <v>6278</v>
      </c>
      <c r="Q209" s="32">
        <f aca="true" t="shared" si="86" ref="Q209:Q218">3200*C209</f>
        <v>3200</v>
      </c>
      <c r="R209" s="212"/>
      <c r="S209" s="32">
        <f aca="true" t="shared" si="87" ref="S209:S219">P209+R209</f>
        <v>6278</v>
      </c>
      <c r="T209" s="32">
        <f aca="true" t="shared" si="88" ref="T209:T219">S209*12</f>
        <v>75336</v>
      </c>
      <c r="U209" s="51"/>
    </row>
    <row r="210" spans="1:26" ht="54.75" customHeight="1">
      <c r="A210" s="37"/>
      <c r="B210" s="29" t="s">
        <v>144</v>
      </c>
      <c r="C210" s="30">
        <v>2</v>
      </c>
      <c r="D210" s="31">
        <v>5651</v>
      </c>
      <c r="E210" s="31">
        <f aca="true" t="shared" si="89" ref="E210:E218">ROUND(C210*D210,0)</f>
        <v>11302</v>
      </c>
      <c r="F210" s="31"/>
      <c r="G210" s="31"/>
      <c r="H210" s="31"/>
      <c r="I210" s="31"/>
      <c r="J210" s="31"/>
      <c r="K210" s="31"/>
      <c r="L210" s="31"/>
      <c r="M210" s="31"/>
      <c r="N210" s="31">
        <v>904</v>
      </c>
      <c r="O210" s="31">
        <f aca="true" t="shared" si="90" ref="O210:O218">SUM(F210:N210)</f>
        <v>904</v>
      </c>
      <c r="P210" s="32">
        <f aca="true" t="shared" si="91" ref="P210:P218">E210+O210</f>
        <v>12206</v>
      </c>
      <c r="Q210" s="32">
        <f>3200*C210+N210</f>
        <v>7304</v>
      </c>
      <c r="R210" s="212"/>
      <c r="S210" s="32">
        <f t="shared" si="87"/>
        <v>12206</v>
      </c>
      <c r="T210" s="32">
        <f t="shared" si="88"/>
        <v>146472</v>
      </c>
      <c r="U210" s="51"/>
      <c r="Z210" s="86">
        <v>0.04</v>
      </c>
    </row>
    <row r="211" spans="1:26" ht="34.5" customHeight="1">
      <c r="A211" s="37">
        <v>10</v>
      </c>
      <c r="B211" s="29" t="s">
        <v>35</v>
      </c>
      <c r="C211" s="30">
        <v>11.5</v>
      </c>
      <c r="D211" s="31">
        <v>2912</v>
      </c>
      <c r="E211" s="31">
        <f t="shared" si="89"/>
        <v>33488</v>
      </c>
      <c r="F211" s="31"/>
      <c r="G211" s="31"/>
      <c r="H211" s="31"/>
      <c r="I211" s="31"/>
      <c r="J211" s="31"/>
      <c r="K211" s="31"/>
      <c r="L211" s="31"/>
      <c r="M211" s="31"/>
      <c r="N211" s="31">
        <v>1281</v>
      </c>
      <c r="O211" s="31">
        <f t="shared" si="90"/>
        <v>1281</v>
      </c>
      <c r="P211" s="32">
        <f t="shared" si="91"/>
        <v>34769</v>
      </c>
      <c r="Q211" s="32">
        <f>3200*C211+N211</f>
        <v>38081</v>
      </c>
      <c r="R211" s="212">
        <f aca="true" t="shared" si="92" ref="R211:R218">Q211-P211</f>
        <v>3312</v>
      </c>
      <c r="S211" s="32">
        <f t="shared" si="87"/>
        <v>38081</v>
      </c>
      <c r="T211" s="32">
        <f t="shared" si="88"/>
        <v>456972</v>
      </c>
      <c r="U211" s="51"/>
      <c r="Z211" s="86">
        <v>0.24</v>
      </c>
    </row>
    <row r="212" spans="1:26" ht="34.5" customHeight="1">
      <c r="A212" s="37">
        <v>10</v>
      </c>
      <c r="B212" s="29" t="s">
        <v>10</v>
      </c>
      <c r="C212" s="30">
        <v>1</v>
      </c>
      <c r="D212" s="31">
        <v>2912</v>
      </c>
      <c r="E212" s="31">
        <f t="shared" si="89"/>
        <v>2912</v>
      </c>
      <c r="F212" s="31"/>
      <c r="G212" s="31"/>
      <c r="H212" s="31"/>
      <c r="I212" s="31"/>
      <c r="J212" s="31"/>
      <c r="K212" s="31"/>
      <c r="L212" s="31"/>
      <c r="M212" s="31"/>
      <c r="N212" s="31">
        <v>233</v>
      </c>
      <c r="O212" s="31">
        <f t="shared" si="90"/>
        <v>233</v>
      </c>
      <c r="P212" s="32">
        <f t="shared" si="91"/>
        <v>3145</v>
      </c>
      <c r="Q212" s="32">
        <f>3200*C212+N212</f>
        <v>3433</v>
      </c>
      <c r="R212" s="212">
        <f t="shared" si="92"/>
        <v>288</v>
      </c>
      <c r="S212" s="32">
        <f t="shared" si="87"/>
        <v>3433</v>
      </c>
      <c r="T212" s="32">
        <f t="shared" si="88"/>
        <v>41196</v>
      </c>
      <c r="U212" s="51"/>
      <c r="X212" s="86"/>
      <c r="Z212" s="86">
        <v>0.04</v>
      </c>
    </row>
    <row r="213" spans="1:26" ht="34.5" customHeight="1">
      <c r="A213" s="37">
        <v>9</v>
      </c>
      <c r="B213" s="29" t="s">
        <v>86</v>
      </c>
      <c r="C213" s="30">
        <v>25.5</v>
      </c>
      <c r="D213" s="31">
        <v>2768</v>
      </c>
      <c r="E213" s="31">
        <f t="shared" si="89"/>
        <v>70584</v>
      </c>
      <c r="F213" s="31"/>
      <c r="G213" s="31"/>
      <c r="H213" s="31"/>
      <c r="I213" s="31"/>
      <c r="J213" s="31"/>
      <c r="K213" s="31"/>
      <c r="L213" s="31"/>
      <c r="M213" s="31"/>
      <c r="N213" s="31">
        <v>4872</v>
      </c>
      <c r="O213" s="31">
        <f t="shared" si="90"/>
        <v>4872</v>
      </c>
      <c r="P213" s="32">
        <f t="shared" si="91"/>
        <v>75456</v>
      </c>
      <c r="Q213" s="32">
        <f>3200*C213+N213</f>
        <v>86472</v>
      </c>
      <c r="R213" s="212">
        <f t="shared" si="92"/>
        <v>11016</v>
      </c>
      <c r="S213" s="32">
        <f t="shared" si="87"/>
        <v>86472</v>
      </c>
      <c r="T213" s="32">
        <f t="shared" si="88"/>
        <v>1037664</v>
      </c>
      <c r="U213" s="51"/>
      <c r="Z213" s="86">
        <v>0.68</v>
      </c>
    </row>
    <row r="214" spans="1:26" ht="34.5" customHeight="1">
      <c r="A214" s="37">
        <v>8</v>
      </c>
      <c r="B214" s="29" t="s">
        <v>111</v>
      </c>
      <c r="C214" s="30">
        <v>1</v>
      </c>
      <c r="D214" s="31">
        <v>2624</v>
      </c>
      <c r="E214" s="31">
        <f t="shared" si="89"/>
        <v>2624</v>
      </c>
      <c r="F214" s="31"/>
      <c r="G214" s="31"/>
      <c r="H214" s="31"/>
      <c r="I214" s="31"/>
      <c r="J214" s="31"/>
      <c r="K214" s="31"/>
      <c r="L214" s="31"/>
      <c r="M214" s="31"/>
      <c r="N214" s="31"/>
      <c r="O214" s="31">
        <f t="shared" si="90"/>
        <v>0</v>
      </c>
      <c r="P214" s="32">
        <f t="shared" si="91"/>
        <v>2624</v>
      </c>
      <c r="Q214" s="32">
        <f t="shared" si="86"/>
        <v>3200</v>
      </c>
      <c r="R214" s="212">
        <f t="shared" si="92"/>
        <v>576</v>
      </c>
      <c r="S214" s="32">
        <f t="shared" si="87"/>
        <v>3200</v>
      </c>
      <c r="T214" s="32">
        <f t="shared" si="88"/>
        <v>38400</v>
      </c>
      <c r="U214" s="51"/>
      <c r="Z214" s="86">
        <v>0.16</v>
      </c>
    </row>
    <row r="215" spans="1:26" ht="34.5" customHeight="1">
      <c r="A215" s="37">
        <v>7</v>
      </c>
      <c r="B215" s="29" t="s">
        <v>329</v>
      </c>
      <c r="C215" s="30">
        <v>1</v>
      </c>
      <c r="D215" s="31">
        <v>2464</v>
      </c>
      <c r="E215" s="31">
        <f>ROUND(C215*D215,0)</f>
        <v>2464</v>
      </c>
      <c r="F215" s="31"/>
      <c r="G215" s="31"/>
      <c r="H215" s="31"/>
      <c r="I215" s="31"/>
      <c r="J215" s="31"/>
      <c r="K215" s="31"/>
      <c r="L215" s="31"/>
      <c r="M215" s="31"/>
      <c r="N215" s="31">
        <v>197</v>
      </c>
      <c r="O215" s="31">
        <f>SUM(F215:N215)</f>
        <v>197</v>
      </c>
      <c r="P215" s="32">
        <f>E215+O215</f>
        <v>2661</v>
      </c>
      <c r="Q215" s="32">
        <f>3200*C215+N215</f>
        <v>3397</v>
      </c>
      <c r="R215" s="212">
        <f t="shared" si="92"/>
        <v>736</v>
      </c>
      <c r="S215" s="32">
        <f t="shared" si="87"/>
        <v>3397</v>
      </c>
      <c r="T215" s="32">
        <f t="shared" si="88"/>
        <v>40764</v>
      </c>
      <c r="U215" s="51"/>
      <c r="Z215" s="86"/>
    </row>
    <row r="216" spans="1:24" ht="34.5" customHeight="1">
      <c r="A216" s="37">
        <v>6</v>
      </c>
      <c r="B216" s="29" t="s">
        <v>36</v>
      </c>
      <c r="C216" s="30">
        <v>1</v>
      </c>
      <c r="D216" s="31">
        <v>2320</v>
      </c>
      <c r="E216" s="31">
        <f t="shared" si="89"/>
        <v>2320</v>
      </c>
      <c r="F216" s="31"/>
      <c r="G216" s="31"/>
      <c r="H216" s="31"/>
      <c r="I216" s="31"/>
      <c r="J216" s="31"/>
      <c r="K216" s="31"/>
      <c r="L216" s="31"/>
      <c r="M216" s="31"/>
      <c r="N216" s="31"/>
      <c r="O216" s="31">
        <f t="shared" si="90"/>
        <v>0</v>
      </c>
      <c r="P216" s="32">
        <f t="shared" si="91"/>
        <v>2320</v>
      </c>
      <c r="Q216" s="32">
        <f t="shared" si="86"/>
        <v>3200</v>
      </c>
      <c r="R216" s="212">
        <f t="shared" si="92"/>
        <v>880</v>
      </c>
      <c r="S216" s="32">
        <f t="shared" si="87"/>
        <v>3200</v>
      </c>
      <c r="T216" s="32">
        <f t="shared" si="88"/>
        <v>38400</v>
      </c>
      <c r="U216" s="51"/>
      <c r="X216" s="86"/>
    </row>
    <row r="217" spans="1:24" ht="34.5" customHeight="1">
      <c r="A217" s="37">
        <v>5</v>
      </c>
      <c r="B217" s="29" t="s">
        <v>37</v>
      </c>
      <c r="C217" s="30">
        <v>1</v>
      </c>
      <c r="D217" s="31">
        <v>2176</v>
      </c>
      <c r="E217" s="31">
        <f t="shared" si="89"/>
        <v>2176</v>
      </c>
      <c r="F217" s="31"/>
      <c r="G217" s="31"/>
      <c r="H217" s="31"/>
      <c r="I217" s="31"/>
      <c r="J217" s="31"/>
      <c r="K217" s="31"/>
      <c r="L217" s="31"/>
      <c r="M217" s="31"/>
      <c r="N217" s="31"/>
      <c r="O217" s="31">
        <f t="shared" si="90"/>
        <v>0</v>
      </c>
      <c r="P217" s="32">
        <f t="shared" si="91"/>
        <v>2176</v>
      </c>
      <c r="Q217" s="32">
        <f t="shared" si="86"/>
        <v>3200</v>
      </c>
      <c r="R217" s="212">
        <f t="shared" si="92"/>
        <v>1024</v>
      </c>
      <c r="S217" s="32">
        <f t="shared" si="87"/>
        <v>3200</v>
      </c>
      <c r="T217" s="32">
        <f t="shared" si="88"/>
        <v>38400</v>
      </c>
      <c r="U217" s="51"/>
      <c r="X217" s="86"/>
    </row>
    <row r="218" spans="1:24" ht="34.5" customHeight="1">
      <c r="A218" s="37">
        <v>2</v>
      </c>
      <c r="B218" s="29" t="s">
        <v>38</v>
      </c>
      <c r="C218" s="30">
        <v>2</v>
      </c>
      <c r="D218" s="31">
        <v>1744</v>
      </c>
      <c r="E218" s="31">
        <f t="shared" si="89"/>
        <v>3488</v>
      </c>
      <c r="F218" s="31"/>
      <c r="G218" s="31"/>
      <c r="H218" s="31"/>
      <c r="I218" s="31"/>
      <c r="J218" s="31"/>
      <c r="K218" s="31"/>
      <c r="L218" s="31"/>
      <c r="M218" s="31"/>
      <c r="N218" s="31"/>
      <c r="O218" s="31">
        <f t="shared" si="90"/>
        <v>0</v>
      </c>
      <c r="P218" s="32">
        <f t="shared" si="91"/>
        <v>3488</v>
      </c>
      <c r="Q218" s="32">
        <f t="shared" si="86"/>
        <v>6400</v>
      </c>
      <c r="R218" s="212">
        <f t="shared" si="92"/>
        <v>2912</v>
      </c>
      <c r="S218" s="32">
        <f t="shared" si="87"/>
        <v>6400</v>
      </c>
      <c r="T218" s="32">
        <f t="shared" si="88"/>
        <v>76800</v>
      </c>
      <c r="U218" s="51"/>
      <c r="X218" s="86"/>
    </row>
    <row r="219" spans="1:21" s="3" customFormat="1" ht="37.5" customHeight="1">
      <c r="A219" s="38"/>
      <c r="B219" s="34" t="s">
        <v>119</v>
      </c>
      <c r="C219" s="35">
        <f>SUM(C209:C218)</f>
        <v>47</v>
      </c>
      <c r="D219" s="35"/>
      <c r="E219" s="35">
        <f aca="true" t="shared" si="93" ref="E219:P219">SUM(E209:E218)</f>
        <v>137636</v>
      </c>
      <c r="F219" s="35">
        <f t="shared" si="93"/>
        <v>0</v>
      </c>
      <c r="G219" s="35">
        <f t="shared" si="93"/>
        <v>0</v>
      </c>
      <c r="H219" s="35">
        <f t="shared" si="93"/>
        <v>0</v>
      </c>
      <c r="I219" s="35">
        <f t="shared" si="93"/>
        <v>0</v>
      </c>
      <c r="J219" s="35">
        <f t="shared" si="93"/>
        <v>0</v>
      </c>
      <c r="K219" s="35">
        <f t="shared" si="93"/>
        <v>0</v>
      </c>
      <c r="L219" s="35">
        <f t="shared" si="93"/>
        <v>0</v>
      </c>
      <c r="M219" s="35">
        <f t="shared" si="93"/>
        <v>0</v>
      </c>
      <c r="N219" s="35">
        <f t="shared" si="93"/>
        <v>7487</v>
      </c>
      <c r="O219" s="35">
        <f t="shared" si="93"/>
        <v>7487</v>
      </c>
      <c r="P219" s="35">
        <f t="shared" si="93"/>
        <v>145123</v>
      </c>
      <c r="Q219" s="35"/>
      <c r="R219" s="148">
        <f>SUM(R211:R218)</f>
        <v>20744</v>
      </c>
      <c r="S219" s="40">
        <f t="shared" si="87"/>
        <v>165867</v>
      </c>
      <c r="T219" s="40">
        <f t="shared" si="88"/>
        <v>1990404</v>
      </c>
      <c r="U219" s="101"/>
    </row>
    <row r="220" spans="1:21" ht="70.5" customHeight="1">
      <c r="A220" s="230" t="s">
        <v>39</v>
      </c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2"/>
      <c r="T220" s="141"/>
      <c r="U220" s="78"/>
    </row>
    <row r="221" spans="1:26" ht="34.5" customHeight="1">
      <c r="A221" s="37">
        <v>13</v>
      </c>
      <c r="B221" s="29" t="s">
        <v>18</v>
      </c>
      <c r="C221" s="30">
        <v>1</v>
      </c>
      <c r="D221" s="31">
        <v>3632</v>
      </c>
      <c r="E221" s="31">
        <f>ROUND(C221*D221,0)</f>
        <v>3632</v>
      </c>
      <c r="F221" s="31"/>
      <c r="G221" s="31"/>
      <c r="H221" s="31"/>
      <c r="I221" s="31"/>
      <c r="J221" s="31"/>
      <c r="K221" s="31"/>
      <c r="L221" s="31"/>
      <c r="M221" s="31"/>
      <c r="N221" s="31">
        <v>291</v>
      </c>
      <c r="O221" s="31">
        <f>SUM(F221:N221)</f>
        <v>291</v>
      </c>
      <c r="P221" s="32">
        <f>E221+O221</f>
        <v>3923</v>
      </c>
      <c r="Q221" s="32">
        <f>3200*C221+N221</f>
        <v>3491</v>
      </c>
      <c r="R221" s="212"/>
      <c r="S221" s="32">
        <f aca="true" t="shared" si="94" ref="S221:S226">P221+R221</f>
        <v>3923</v>
      </c>
      <c r="T221" s="32">
        <f aca="true" t="shared" si="95" ref="T221:T226">S221*12</f>
        <v>47076</v>
      </c>
      <c r="U221" s="51"/>
      <c r="X221" s="86"/>
      <c r="Z221" s="86">
        <v>0.08</v>
      </c>
    </row>
    <row r="222" spans="1:26" ht="34.5" customHeight="1">
      <c r="A222" s="37">
        <v>10</v>
      </c>
      <c r="B222" s="29" t="s">
        <v>40</v>
      </c>
      <c r="C222" s="30">
        <v>3.5</v>
      </c>
      <c r="D222" s="31">
        <v>2912</v>
      </c>
      <c r="E222" s="31">
        <f>ROUND(C222*D222,0)</f>
        <v>10192</v>
      </c>
      <c r="F222" s="31"/>
      <c r="G222" s="31"/>
      <c r="H222" s="31"/>
      <c r="I222" s="31"/>
      <c r="J222" s="31"/>
      <c r="K222" s="31"/>
      <c r="L222" s="31"/>
      <c r="M222" s="31"/>
      <c r="N222" s="31">
        <v>699</v>
      </c>
      <c r="O222" s="31">
        <f>SUM(F222:N222)</f>
        <v>699</v>
      </c>
      <c r="P222" s="32">
        <f>E222+O222</f>
        <v>10891</v>
      </c>
      <c r="Q222" s="32">
        <f>3200*C222+N222</f>
        <v>11899</v>
      </c>
      <c r="R222" s="212">
        <f>Q222-P222</f>
        <v>1008</v>
      </c>
      <c r="S222" s="32">
        <f t="shared" si="94"/>
        <v>11899</v>
      </c>
      <c r="T222" s="32">
        <f t="shared" si="95"/>
        <v>142788</v>
      </c>
      <c r="U222" s="51"/>
      <c r="Z222" s="86">
        <v>0.24</v>
      </c>
    </row>
    <row r="223" spans="1:26" ht="34.5" customHeight="1">
      <c r="A223" s="37">
        <v>9</v>
      </c>
      <c r="B223" s="29" t="s">
        <v>85</v>
      </c>
      <c r="C223" s="30">
        <v>6</v>
      </c>
      <c r="D223" s="31">
        <v>2768</v>
      </c>
      <c r="E223" s="31">
        <f>ROUND(C223*D223,0)</f>
        <v>16608</v>
      </c>
      <c r="F223" s="31"/>
      <c r="G223" s="31"/>
      <c r="H223" s="31"/>
      <c r="I223" s="31"/>
      <c r="J223" s="31"/>
      <c r="K223" s="31"/>
      <c r="L223" s="31"/>
      <c r="M223" s="31"/>
      <c r="N223" s="31">
        <v>443</v>
      </c>
      <c r="O223" s="31">
        <f>SUM(F223:N223)</f>
        <v>443</v>
      </c>
      <c r="P223" s="32">
        <f>E223+O223</f>
        <v>17051</v>
      </c>
      <c r="Q223" s="32">
        <f>3200*C223+N223</f>
        <v>19643</v>
      </c>
      <c r="R223" s="212">
        <f>Q223-P223</f>
        <v>2592</v>
      </c>
      <c r="S223" s="32">
        <f t="shared" si="94"/>
        <v>19643</v>
      </c>
      <c r="T223" s="32">
        <f t="shared" si="95"/>
        <v>235716</v>
      </c>
      <c r="U223" s="51"/>
      <c r="Z223" s="86">
        <v>0.16</v>
      </c>
    </row>
    <row r="224" spans="1:21" ht="34.5" customHeight="1">
      <c r="A224" s="37">
        <v>10</v>
      </c>
      <c r="B224" s="29" t="s">
        <v>10</v>
      </c>
      <c r="C224" s="30">
        <v>1</v>
      </c>
      <c r="D224" s="31">
        <v>2912</v>
      </c>
      <c r="E224" s="31">
        <f>ROUND(C224*D224,0)</f>
        <v>2912</v>
      </c>
      <c r="F224" s="31"/>
      <c r="G224" s="31"/>
      <c r="H224" s="31"/>
      <c r="I224" s="31"/>
      <c r="J224" s="31"/>
      <c r="K224" s="31"/>
      <c r="L224" s="31"/>
      <c r="M224" s="31"/>
      <c r="N224" s="31"/>
      <c r="O224" s="31">
        <f>SUM(F224:N224)</f>
        <v>0</v>
      </c>
      <c r="P224" s="32">
        <f>E224+O224</f>
        <v>2912</v>
      </c>
      <c r="Q224" s="32">
        <f>3200*C224+N224</f>
        <v>3200</v>
      </c>
      <c r="R224" s="212">
        <f>Q224-P224</f>
        <v>288</v>
      </c>
      <c r="S224" s="32">
        <f t="shared" si="94"/>
        <v>3200</v>
      </c>
      <c r="T224" s="32">
        <f t="shared" si="95"/>
        <v>38400</v>
      </c>
      <c r="U224" s="51"/>
    </row>
    <row r="225" spans="1:26" ht="34.5" customHeight="1">
      <c r="A225" s="37">
        <v>9</v>
      </c>
      <c r="B225" s="29" t="s">
        <v>11</v>
      </c>
      <c r="C225" s="30">
        <v>1.5</v>
      </c>
      <c r="D225" s="31">
        <v>2768</v>
      </c>
      <c r="E225" s="31">
        <f>ROUND(C225*D225,0)</f>
        <v>4152</v>
      </c>
      <c r="F225" s="31"/>
      <c r="G225" s="31"/>
      <c r="H225" s="31"/>
      <c r="I225" s="31"/>
      <c r="J225" s="31"/>
      <c r="K225" s="31"/>
      <c r="L225" s="31"/>
      <c r="M225" s="31"/>
      <c r="N225" s="31">
        <v>221</v>
      </c>
      <c r="O225" s="31">
        <f>SUM(F225:N225)</f>
        <v>221</v>
      </c>
      <c r="P225" s="32">
        <f>E225+O225</f>
        <v>4373</v>
      </c>
      <c r="Q225" s="32">
        <f>3200*C225+N225</f>
        <v>5021</v>
      </c>
      <c r="R225" s="212">
        <f>Q225-P225</f>
        <v>648</v>
      </c>
      <c r="S225" s="32">
        <f t="shared" si="94"/>
        <v>5021</v>
      </c>
      <c r="T225" s="32">
        <f t="shared" si="95"/>
        <v>60252</v>
      </c>
      <c r="U225" s="51"/>
      <c r="X225" s="86"/>
      <c r="Z225" s="86">
        <v>0.08</v>
      </c>
    </row>
    <row r="226" spans="1:21" s="3" customFormat="1" ht="37.5" customHeight="1">
      <c r="A226" s="38"/>
      <c r="B226" s="34" t="s">
        <v>119</v>
      </c>
      <c r="C226" s="35">
        <f>SUM(C221:C225)</f>
        <v>13</v>
      </c>
      <c r="D226" s="36"/>
      <c r="E226" s="36">
        <f>SUM(E221:E225)</f>
        <v>37496</v>
      </c>
      <c r="F226" s="36">
        <f aca="true" t="shared" si="96" ref="F226:O226">SUM(F221:F225)</f>
        <v>0</v>
      </c>
      <c r="G226" s="36">
        <f t="shared" si="96"/>
        <v>0</v>
      </c>
      <c r="H226" s="36">
        <f t="shared" si="96"/>
        <v>0</v>
      </c>
      <c r="I226" s="36">
        <f t="shared" si="96"/>
        <v>0</v>
      </c>
      <c r="J226" s="36"/>
      <c r="K226" s="36">
        <f t="shared" si="96"/>
        <v>0</v>
      </c>
      <c r="L226" s="36">
        <f t="shared" si="96"/>
        <v>0</v>
      </c>
      <c r="M226" s="36">
        <f t="shared" si="96"/>
        <v>0</v>
      </c>
      <c r="N226" s="36">
        <f t="shared" si="96"/>
        <v>1654</v>
      </c>
      <c r="O226" s="36">
        <f t="shared" si="96"/>
        <v>1654</v>
      </c>
      <c r="P226" s="39">
        <f>SUM(P221:P225)</f>
        <v>39150</v>
      </c>
      <c r="Q226" s="39"/>
      <c r="R226" s="80">
        <f>SUM(R221:R225)</f>
        <v>4536</v>
      </c>
      <c r="S226" s="40">
        <f t="shared" si="94"/>
        <v>43686</v>
      </c>
      <c r="T226" s="40">
        <f t="shared" si="95"/>
        <v>524232</v>
      </c>
      <c r="U226" s="101"/>
    </row>
    <row r="227" spans="1:21" ht="60" customHeight="1">
      <c r="A227" s="230" t="s">
        <v>41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2"/>
      <c r="T227" s="141"/>
      <c r="U227" s="78"/>
    </row>
    <row r="228" spans="1:24" ht="34.5" customHeight="1">
      <c r="A228" s="37">
        <v>10</v>
      </c>
      <c r="B228" s="29" t="s">
        <v>18</v>
      </c>
      <c r="C228" s="30">
        <v>1</v>
      </c>
      <c r="D228" s="31">
        <v>2912</v>
      </c>
      <c r="E228" s="31">
        <f aca="true" t="shared" si="97" ref="E228:E236">ROUND(C228*D228,0)</f>
        <v>2912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>
        <f aca="true" t="shared" si="98" ref="O228:O236">SUM(F228:N228)</f>
        <v>0</v>
      </c>
      <c r="P228" s="32">
        <f aca="true" t="shared" si="99" ref="P228:P236">E228+O228</f>
        <v>2912</v>
      </c>
      <c r="Q228" s="32">
        <f>3200*C228</f>
        <v>3200</v>
      </c>
      <c r="R228" s="212">
        <f aca="true" t="shared" si="100" ref="R228:R236">Q228-P228</f>
        <v>288</v>
      </c>
      <c r="S228" s="32">
        <f aca="true" t="shared" si="101" ref="S228:S237">P228+R228</f>
        <v>3200</v>
      </c>
      <c r="T228" s="32">
        <f aca="true" t="shared" si="102" ref="T228:T237">S228*12</f>
        <v>38400</v>
      </c>
      <c r="U228" s="51"/>
      <c r="X228" s="86"/>
    </row>
    <row r="229" spans="1:21" ht="34.5" customHeight="1">
      <c r="A229" s="37">
        <v>8</v>
      </c>
      <c r="B229" s="29" t="s">
        <v>260</v>
      </c>
      <c r="C229" s="30">
        <v>1</v>
      </c>
      <c r="D229" s="31">
        <v>2624</v>
      </c>
      <c r="E229" s="31">
        <f t="shared" si="97"/>
        <v>2624</v>
      </c>
      <c r="F229" s="31"/>
      <c r="G229" s="31"/>
      <c r="H229" s="31"/>
      <c r="I229" s="31"/>
      <c r="J229" s="31"/>
      <c r="K229" s="31"/>
      <c r="L229" s="31"/>
      <c r="M229" s="31"/>
      <c r="N229" s="31"/>
      <c r="O229" s="31">
        <f t="shared" si="98"/>
        <v>0</v>
      </c>
      <c r="P229" s="32">
        <f t="shared" si="99"/>
        <v>2624</v>
      </c>
      <c r="Q229" s="32">
        <f aca="true" t="shared" si="103" ref="Q229:Q236">3200*C229</f>
        <v>3200</v>
      </c>
      <c r="R229" s="212">
        <f t="shared" si="100"/>
        <v>576</v>
      </c>
      <c r="S229" s="32">
        <f t="shared" si="101"/>
        <v>3200</v>
      </c>
      <c r="T229" s="32">
        <f t="shared" si="102"/>
        <v>38400</v>
      </c>
      <c r="U229" s="51"/>
    </row>
    <row r="230" spans="1:21" ht="34.5" customHeight="1">
      <c r="A230" s="37">
        <v>6</v>
      </c>
      <c r="B230" s="29" t="s">
        <v>145</v>
      </c>
      <c r="C230" s="30">
        <v>1</v>
      </c>
      <c r="D230" s="31">
        <v>2320</v>
      </c>
      <c r="E230" s="31">
        <f t="shared" si="97"/>
        <v>2320</v>
      </c>
      <c r="F230" s="31"/>
      <c r="G230" s="31"/>
      <c r="H230" s="31"/>
      <c r="I230" s="31"/>
      <c r="J230" s="31"/>
      <c r="K230" s="31"/>
      <c r="L230" s="31"/>
      <c r="M230" s="31"/>
      <c r="N230" s="31"/>
      <c r="O230" s="31">
        <f t="shared" si="98"/>
        <v>0</v>
      </c>
      <c r="P230" s="32">
        <f t="shared" si="99"/>
        <v>2320</v>
      </c>
      <c r="Q230" s="32">
        <f t="shared" si="103"/>
        <v>3200</v>
      </c>
      <c r="R230" s="212">
        <f t="shared" si="100"/>
        <v>880</v>
      </c>
      <c r="S230" s="32">
        <f t="shared" si="101"/>
        <v>3200</v>
      </c>
      <c r="T230" s="32">
        <f t="shared" si="102"/>
        <v>38400</v>
      </c>
      <c r="U230" s="51"/>
    </row>
    <row r="231" spans="1:21" ht="34.5" customHeight="1">
      <c r="A231" s="37">
        <v>5</v>
      </c>
      <c r="B231" s="29" t="s">
        <v>42</v>
      </c>
      <c r="C231" s="30">
        <v>1.5</v>
      </c>
      <c r="D231" s="31">
        <v>2176</v>
      </c>
      <c r="E231" s="31">
        <f t="shared" si="97"/>
        <v>3264</v>
      </c>
      <c r="F231" s="31"/>
      <c r="G231" s="31"/>
      <c r="H231" s="31"/>
      <c r="I231" s="31"/>
      <c r="J231" s="31"/>
      <c r="K231" s="31"/>
      <c r="L231" s="31"/>
      <c r="M231" s="31"/>
      <c r="N231" s="31"/>
      <c r="O231" s="31">
        <f t="shared" si="98"/>
        <v>0</v>
      </c>
      <c r="P231" s="32">
        <f t="shared" si="99"/>
        <v>3264</v>
      </c>
      <c r="Q231" s="32">
        <f t="shared" si="103"/>
        <v>4800</v>
      </c>
      <c r="R231" s="212">
        <f t="shared" si="100"/>
        <v>1536</v>
      </c>
      <c r="S231" s="32">
        <f t="shared" si="101"/>
        <v>4800</v>
      </c>
      <c r="T231" s="32">
        <f t="shared" si="102"/>
        <v>57600</v>
      </c>
      <c r="U231" s="51"/>
    </row>
    <row r="232" spans="1:21" ht="34.5" customHeight="1">
      <c r="A232" s="37">
        <v>10</v>
      </c>
      <c r="B232" s="29" t="s">
        <v>10</v>
      </c>
      <c r="C232" s="30">
        <v>2</v>
      </c>
      <c r="D232" s="31">
        <v>2912</v>
      </c>
      <c r="E232" s="31">
        <f t="shared" si="97"/>
        <v>5824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>
        <f t="shared" si="98"/>
        <v>0</v>
      </c>
      <c r="P232" s="32">
        <f>E232+O232</f>
        <v>5824</v>
      </c>
      <c r="Q232" s="32">
        <f t="shared" si="103"/>
        <v>6400</v>
      </c>
      <c r="R232" s="212">
        <f t="shared" si="100"/>
        <v>576</v>
      </c>
      <c r="S232" s="32">
        <f t="shared" si="101"/>
        <v>6400</v>
      </c>
      <c r="T232" s="32">
        <f t="shared" si="102"/>
        <v>76800</v>
      </c>
      <c r="U232" s="51"/>
    </row>
    <row r="233" spans="1:21" ht="34.5" customHeight="1">
      <c r="A233" s="37">
        <v>9</v>
      </c>
      <c r="B233" s="29" t="s">
        <v>11</v>
      </c>
      <c r="C233" s="30">
        <v>2</v>
      </c>
      <c r="D233" s="31">
        <v>2768</v>
      </c>
      <c r="E233" s="31">
        <f t="shared" si="97"/>
        <v>5536</v>
      </c>
      <c r="F233" s="31"/>
      <c r="G233" s="31"/>
      <c r="H233" s="31"/>
      <c r="I233" s="31"/>
      <c r="J233" s="31"/>
      <c r="K233" s="31"/>
      <c r="L233" s="31"/>
      <c r="M233" s="31"/>
      <c r="N233" s="31"/>
      <c r="O233" s="31">
        <f>SUM(F233:N233)</f>
        <v>0</v>
      </c>
      <c r="P233" s="32">
        <f>E233+O233</f>
        <v>5536</v>
      </c>
      <c r="Q233" s="32">
        <f t="shared" si="103"/>
        <v>6400</v>
      </c>
      <c r="R233" s="212">
        <f t="shared" si="100"/>
        <v>864</v>
      </c>
      <c r="S233" s="32">
        <f t="shared" si="101"/>
        <v>6400</v>
      </c>
      <c r="T233" s="32">
        <f t="shared" si="102"/>
        <v>76800</v>
      </c>
      <c r="U233" s="51"/>
    </row>
    <row r="234" spans="1:21" ht="34.5" customHeight="1">
      <c r="A234" s="37">
        <v>7</v>
      </c>
      <c r="B234" s="29" t="s">
        <v>19</v>
      </c>
      <c r="C234" s="30">
        <v>1</v>
      </c>
      <c r="D234" s="31">
        <v>2464</v>
      </c>
      <c r="E234" s="31">
        <f t="shared" si="97"/>
        <v>2464</v>
      </c>
      <c r="F234" s="42"/>
      <c r="G234" s="31"/>
      <c r="H234" s="31"/>
      <c r="I234" s="31"/>
      <c r="J234" s="31"/>
      <c r="K234" s="42"/>
      <c r="L234" s="42"/>
      <c r="M234" s="42"/>
      <c r="N234" s="42"/>
      <c r="O234" s="31">
        <f>SUM(F234:N234)</f>
        <v>0</v>
      </c>
      <c r="P234" s="32">
        <f>E234+O234</f>
        <v>2464</v>
      </c>
      <c r="Q234" s="32">
        <f t="shared" si="103"/>
        <v>3200</v>
      </c>
      <c r="R234" s="212">
        <f t="shared" si="100"/>
        <v>736</v>
      </c>
      <c r="S234" s="32">
        <f t="shared" si="101"/>
        <v>3200</v>
      </c>
      <c r="T234" s="32">
        <f t="shared" si="102"/>
        <v>38400</v>
      </c>
      <c r="U234" s="51"/>
    </row>
    <row r="235" spans="1:21" ht="34.5" customHeight="1">
      <c r="A235" s="37">
        <v>9</v>
      </c>
      <c r="B235" s="29" t="s">
        <v>85</v>
      </c>
      <c r="C235" s="30">
        <v>3</v>
      </c>
      <c r="D235" s="31">
        <v>2768</v>
      </c>
      <c r="E235" s="31">
        <f t="shared" si="97"/>
        <v>8304</v>
      </c>
      <c r="F235" s="31"/>
      <c r="G235" s="31"/>
      <c r="H235" s="31"/>
      <c r="I235" s="31"/>
      <c r="J235" s="31"/>
      <c r="K235" s="31"/>
      <c r="L235" s="31"/>
      <c r="M235" s="31"/>
      <c r="N235" s="31"/>
      <c r="O235" s="31">
        <f t="shared" si="98"/>
        <v>0</v>
      </c>
      <c r="P235" s="32">
        <f t="shared" si="99"/>
        <v>8304</v>
      </c>
      <c r="Q235" s="32">
        <f t="shared" si="103"/>
        <v>9600</v>
      </c>
      <c r="R235" s="212">
        <f t="shared" si="100"/>
        <v>1296</v>
      </c>
      <c r="S235" s="32">
        <f t="shared" si="101"/>
        <v>9600</v>
      </c>
      <c r="T235" s="32">
        <f t="shared" si="102"/>
        <v>115200</v>
      </c>
      <c r="U235" s="51"/>
    </row>
    <row r="236" spans="1:21" ht="34.5" customHeight="1">
      <c r="A236" s="37">
        <v>1</v>
      </c>
      <c r="B236" s="29" t="s">
        <v>43</v>
      </c>
      <c r="C236" s="30">
        <v>1</v>
      </c>
      <c r="D236" s="31">
        <v>1600</v>
      </c>
      <c r="E236" s="31">
        <f t="shared" si="97"/>
        <v>1600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>
        <f t="shared" si="98"/>
        <v>0</v>
      </c>
      <c r="P236" s="32">
        <f t="shared" si="99"/>
        <v>1600</v>
      </c>
      <c r="Q236" s="32">
        <f t="shared" si="103"/>
        <v>3200</v>
      </c>
      <c r="R236" s="212">
        <f t="shared" si="100"/>
        <v>1600</v>
      </c>
      <c r="S236" s="32">
        <f t="shared" si="101"/>
        <v>3200</v>
      </c>
      <c r="T236" s="32">
        <f t="shared" si="102"/>
        <v>38400</v>
      </c>
      <c r="U236" s="51"/>
    </row>
    <row r="237" spans="1:21" s="3" customFormat="1" ht="37.5" customHeight="1">
      <c r="A237" s="38"/>
      <c r="B237" s="34" t="s">
        <v>119</v>
      </c>
      <c r="C237" s="35">
        <f>SUM(C228:C236)</f>
        <v>13.5</v>
      </c>
      <c r="D237" s="36"/>
      <c r="E237" s="36">
        <f>SUM(E228:E236)</f>
        <v>34848</v>
      </c>
      <c r="F237" s="36">
        <f>SUM(F228:F236)</f>
        <v>0</v>
      </c>
      <c r="G237" s="36">
        <f>SUM(G228:G236)</f>
        <v>0</v>
      </c>
      <c r="H237" s="36">
        <f>SUM(H228:H236)</f>
        <v>0</v>
      </c>
      <c r="I237" s="36">
        <f>SUM(I228:I236)</f>
        <v>0</v>
      </c>
      <c r="J237" s="36"/>
      <c r="K237" s="36">
        <f aca="true" t="shared" si="104" ref="K237:P237">SUM(K228:K236)</f>
        <v>0</v>
      </c>
      <c r="L237" s="36">
        <f t="shared" si="104"/>
        <v>0</v>
      </c>
      <c r="M237" s="36">
        <f t="shared" si="104"/>
        <v>0</v>
      </c>
      <c r="N237" s="36">
        <f t="shared" si="104"/>
        <v>0</v>
      </c>
      <c r="O237" s="36">
        <f t="shared" si="104"/>
        <v>0</v>
      </c>
      <c r="P237" s="39">
        <f t="shared" si="104"/>
        <v>34848</v>
      </c>
      <c r="Q237" s="39"/>
      <c r="R237" s="80">
        <f>SUM(R228:R236)</f>
        <v>8352</v>
      </c>
      <c r="S237" s="40">
        <f t="shared" si="101"/>
        <v>43200</v>
      </c>
      <c r="T237" s="40">
        <f t="shared" si="102"/>
        <v>518400</v>
      </c>
      <c r="U237" s="101"/>
    </row>
    <row r="238" spans="1:21" s="3" customFormat="1" ht="60" customHeight="1">
      <c r="A238" s="230" t="s">
        <v>133</v>
      </c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2"/>
      <c r="T238" s="141"/>
      <c r="U238" s="78"/>
    </row>
    <row r="239" spans="1:22" s="3" customFormat="1" ht="34.5" customHeight="1">
      <c r="A239" s="37">
        <v>11</v>
      </c>
      <c r="B239" s="29" t="s">
        <v>18</v>
      </c>
      <c r="C239" s="30">
        <v>1</v>
      </c>
      <c r="D239" s="31">
        <v>3152</v>
      </c>
      <c r="E239" s="31">
        <f>ROUND(C239*D239,0)</f>
        <v>3152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>
        <f>SUM(F239:N239)</f>
        <v>0</v>
      </c>
      <c r="P239" s="32">
        <f>E239+O239</f>
        <v>3152</v>
      </c>
      <c r="Q239" s="32">
        <f>3200*C239</f>
        <v>3200</v>
      </c>
      <c r="R239" s="212">
        <f>Q239-P239</f>
        <v>48</v>
      </c>
      <c r="S239" s="32">
        <f>P239+R239</f>
        <v>3200</v>
      </c>
      <c r="T239" s="32">
        <f>S239*12</f>
        <v>38400</v>
      </c>
      <c r="U239" s="51"/>
      <c r="V239" s="1"/>
    </row>
    <row r="240" spans="1:22" s="3" customFormat="1" ht="34.5" customHeight="1">
      <c r="A240" s="37">
        <v>10</v>
      </c>
      <c r="B240" s="29" t="s">
        <v>10</v>
      </c>
      <c r="C240" s="30">
        <v>2</v>
      </c>
      <c r="D240" s="31">
        <v>2912</v>
      </c>
      <c r="E240" s="31">
        <f>ROUND(C240*D240,0)</f>
        <v>5824</v>
      </c>
      <c r="F240" s="31"/>
      <c r="G240" s="31"/>
      <c r="H240" s="31"/>
      <c r="I240" s="31"/>
      <c r="J240" s="31"/>
      <c r="K240" s="31"/>
      <c r="L240" s="31"/>
      <c r="M240" s="31"/>
      <c r="N240" s="31"/>
      <c r="O240" s="31">
        <f>SUM(F240:N240)</f>
        <v>0</v>
      </c>
      <c r="P240" s="32">
        <f>E240+O240</f>
        <v>5824</v>
      </c>
      <c r="Q240" s="32">
        <f>3200*C240</f>
        <v>6400</v>
      </c>
      <c r="R240" s="212">
        <f>Q240-P240</f>
        <v>576</v>
      </c>
      <c r="S240" s="32">
        <f>P240+R240</f>
        <v>6400</v>
      </c>
      <c r="T240" s="32">
        <f>S240*12</f>
        <v>76800</v>
      </c>
      <c r="U240" s="51"/>
      <c r="V240" s="1"/>
    </row>
    <row r="241" spans="1:22" s="3" customFormat="1" ht="34.5" customHeight="1">
      <c r="A241" s="37">
        <v>9</v>
      </c>
      <c r="B241" s="29" t="s">
        <v>11</v>
      </c>
      <c r="C241" s="30">
        <v>6</v>
      </c>
      <c r="D241" s="31">
        <v>2768</v>
      </c>
      <c r="E241" s="31">
        <f>ROUND(C241*D241,0)</f>
        <v>16608</v>
      </c>
      <c r="F241" s="31"/>
      <c r="G241" s="31"/>
      <c r="H241" s="31"/>
      <c r="I241" s="31"/>
      <c r="J241" s="31"/>
      <c r="K241" s="31"/>
      <c r="L241" s="31"/>
      <c r="M241" s="31"/>
      <c r="N241" s="31"/>
      <c r="O241" s="31">
        <f>SUM(F241:N241)</f>
        <v>0</v>
      </c>
      <c r="P241" s="32">
        <f>E241+O241</f>
        <v>16608</v>
      </c>
      <c r="Q241" s="32">
        <f>3200*C241</f>
        <v>19200</v>
      </c>
      <c r="R241" s="212">
        <f>Q241-P241</f>
        <v>2592</v>
      </c>
      <c r="S241" s="32">
        <f>P241+R241</f>
        <v>19200</v>
      </c>
      <c r="T241" s="32">
        <f>S241*12</f>
        <v>230400</v>
      </c>
      <c r="U241" s="51"/>
      <c r="V241" s="1"/>
    </row>
    <row r="242" spans="1:21" ht="34.5" customHeight="1">
      <c r="A242" s="37">
        <v>6</v>
      </c>
      <c r="B242" s="29" t="s">
        <v>30</v>
      </c>
      <c r="C242" s="30">
        <v>3</v>
      </c>
      <c r="D242" s="31">
        <v>2320</v>
      </c>
      <c r="E242" s="31">
        <f>ROUND(C242*D242,0)</f>
        <v>6960</v>
      </c>
      <c r="F242" s="31"/>
      <c r="G242" s="31"/>
      <c r="H242" s="31"/>
      <c r="I242" s="31"/>
      <c r="J242" s="31"/>
      <c r="K242" s="31"/>
      <c r="L242" s="31"/>
      <c r="M242" s="31"/>
      <c r="N242" s="31"/>
      <c r="O242" s="31">
        <f>SUM(F242:N242)</f>
        <v>0</v>
      </c>
      <c r="P242" s="32">
        <f>E242+O242</f>
        <v>6960</v>
      </c>
      <c r="Q242" s="32">
        <f>3200*C242</f>
        <v>9600</v>
      </c>
      <c r="R242" s="212">
        <f>Q242-P242</f>
        <v>2640</v>
      </c>
      <c r="S242" s="32">
        <f>P242+R242</f>
        <v>9600</v>
      </c>
      <c r="T242" s="32">
        <f>S242*12</f>
        <v>115200</v>
      </c>
      <c r="U242" s="51"/>
    </row>
    <row r="243" spans="1:21" s="3" customFormat="1" ht="37.5" customHeight="1">
      <c r="A243" s="43"/>
      <c r="B243" s="44" t="s">
        <v>119</v>
      </c>
      <c r="C243" s="45">
        <f>SUM(C239:C242)</f>
        <v>12</v>
      </c>
      <c r="D243" s="46"/>
      <c r="E243" s="46">
        <f aca="true" t="shared" si="105" ref="E243:P243">SUM(E239:E242)</f>
        <v>32544</v>
      </c>
      <c r="F243" s="46">
        <f t="shared" si="105"/>
        <v>0</v>
      </c>
      <c r="G243" s="46">
        <f t="shared" si="105"/>
        <v>0</v>
      </c>
      <c r="H243" s="46">
        <f t="shared" si="105"/>
        <v>0</v>
      </c>
      <c r="I243" s="46">
        <f t="shared" si="105"/>
        <v>0</v>
      </c>
      <c r="J243" s="46">
        <f t="shared" si="105"/>
        <v>0</v>
      </c>
      <c r="K243" s="46">
        <f t="shared" si="105"/>
        <v>0</v>
      </c>
      <c r="L243" s="46">
        <f t="shared" si="105"/>
        <v>0</v>
      </c>
      <c r="M243" s="46">
        <f t="shared" si="105"/>
        <v>0</v>
      </c>
      <c r="N243" s="46">
        <f t="shared" si="105"/>
        <v>0</v>
      </c>
      <c r="O243" s="46">
        <f t="shared" si="105"/>
        <v>0</v>
      </c>
      <c r="P243" s="46">
        <f t="shared" si="105"/>
        <v>32544</v>
      </c>
      <c r="Q243" s="46"/>
      <c r="R243" s="76">
        <f>SUM(R239:R242)</f>
        <v>5856</v>
      </c>
      <c r="S243" s="40">
        <f>P243+R243</f>
        <v>38400</v>
      </c>
      <c r="T243" s="40">
        <f>S243*12</f>
        <v>460800</v>
      </c>
      <c r="U243" s="101"/>
    </row>
    <row r="244" spans="1:21" ht="60" customHeight="1">
      <c r="A244" s="230" t="s">
        <v>49</v>
      </c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2"/>
      <c r="T244" s="141"/>
      <c r="U244" s="78"/>
    </row>
    <row r="245" spans="1:24" ht="34.5" customHeight="1">
      <c r="A245" s="37">
        <v>12</v>
      </c>
      <c r="B245" s="29" t="s">
        <v>18</v>
      </c>
      <c r="C245" s="30">
        <v>1</v>
      </c>
      <c r="D245" s="31">
        <v>3392</v>
      </c>
      <c r="E245" s="31">
        <f>ROUND(C245*D245,0)</f>
        <v>3392</v>
      </c>
      <c r="F245" s="31"/>
      <c r="G245" s="31"/>
      <c r="H245" s="31"/>
      <c r="I245" s="31"/>
      <c r="J245" s="31"/>
      <c r="K245" s="31"/>
      <c r="L245" s="31"/>
      <c r="M245" s="31"/>
      <c r="N245" s="31">
        <v>678</v>
      </c>
      <c r="O245" s="31">
        <f>SUM(F245:N245)</f>
        <v>678</v>
      </c>
      <c r="P245" s="32">
        <f>E245+O245</f>
        <v>4070</v>
      </c>
      <c r="Q245" s="32">
        <f>3200*C245+N245</f>
        <v>3878</v>
      </c>
      <c r="R245" s="212"/>
      <c r="S245" s="32">
        <f>P245+R245</f>
        <v>4070</v>
      </c>
      <c r="T245" s="32">
        <f>S245*12</f>
        <v>48840</v>
      </c>
      <c r="U245" s="51"/>
      <c r="X245" s="86"/>
    </row>
    <row r="246" spans="1:25" ht="34.5" customHeight="1">
      <c r="A246" s="37">
        <v>10</v>
      </c>
      <c r="B246" s="29" t="s">
        <v>10</v>
      </c>
      <c r="C246" s="30">
        <v>4</v>
      </c>
      <c r="D246" s="31">
        <v>2912</v>
      </c>
      <c r="E246" s="31">
        <f>ROUND(C246*D246,0)</f>
        <v>11648</v>
      </c>
      <c r="F246" s="31"/>
      <c r="G246" s="31"/>
      <c r="H246" s="31"/>
      <c r="I246" s="31"/>
      <c r="J246" s="31"/>
      <c r="K246" s="31"/>
      <c r="L246" s="31"/>
      <c r="M246" s="31"/>
      <c r="N246" s="31">
        <v>2330</v>
      </c>
      <c r="O246" s="31">
        <f>SUM(F246:N246)</f>
        <v>2330</v>
      </c>
      <c r="P246" s="32">
        <f>E246+O246</f>
        <v>13978</v>
      </c>
      <c r="Q246" s="32">
        <f>3200*C246+N246</f>
        <v>15130</v>
      </c>
      <c r="R246" s="212"/>
      <c r="S246" s="32">
        <f>P246+R246</f>
        <v>13978</v>
      </c>
      <c r="T246" s="32">
        <f>S246*12</f>
        <v>167736</v>
      </c>
      <c r="U246" s="51"/>
      <c r="X246" s="86"/>
      <c r="Y246" s="86"/>
    </row>
    <row r="247" spans="1:21" s="3" customFormat="1" ht="37.5" customHeight="1">
      <c r="A247" s="38"/>
      <c r="B247" s="34" t="s">
        <v>119</v>
      </c>
      <c r="C247" s="35">
        <f>SUM(C245:C246)</f>
        <v>5</v>
      </c>
      <c r="D247" s="36"/>
      <c r="E247" s="36">
        <f>SUM(E245:E246)</f>
        <v>15040</v>
      </c>
      <c r="F247" s="36">
        <f>SUM(F245:F246)</f>
        <v>0</v>
      </c>
      <c r="G247" s="36">
        <f>SUM(G245:G246)</f>
        <v>0</v>
      </c>
      <c r="H247" s="36">
        <f>SUM(H245:H246)</f>
        <v>0</v>
      </c>
      <c r="I247" s="36">
        <f>SUM(I245:I246)</f>
        <v>0</v>
      </c>
      <c r="J247" s="36"/>
      <c r="K247" s="36">
        <f aca="true" t="shared" si="106" ref="K247:P247">SUM(K245:K246)</f>
        <v>0</v>
      </c>
      <c r="L247" s="36">
        <f t="shared" si="106"/>
        <v>0</v>
      </c>
      <c r="M247" s="36">
        <f t="shared" si="106"/>
        <v>0</v>
      </c>
      <c r="N247" s="36">
        <f t="shared" si="106"/>
        <v>3008</v>
      </c>
      <c r="O247" s="36">
        <f t="shared" si="106"/>
        <v>3008</v>
      </c>
      <c r="P247" s="39">
        <f t="shared" si="106"/>
        <v>18048</v>
      </c>
      <c r="Q247" s="39"/>
      <c r="R247" s="80">
        <f>SUM(R245:R246)</f>
        <v>0</v>
      </c>
      <c r="S247" s="40">
        <f>P247+R247</f>
        <v>18048</v>
      </c>
      <c r="T247" s="40">
        <f>S247*12</f>
        <v>216576</v>
      </c>
      <c r="U247" s="101"/>
    </row>
    <row r="248" spans="1:21" ht="60" customHeight="1">
      <c r="A248" s="230" t="s">
        <v>281</v>
      </c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2"/>
      <c r="T248" s="141"/>
      <c r="U248" s="78"/>
    </row>
    <row r="249" spans="1:24" ht="34.5" customHeight="1">
      <c r="A249" s="37">
        <v>10</v>
      </c>
      <c r="B249" s="29" t="s">
        <v>18</v>
      </c>
      <c r="C249" s="30">
        <v>1</v>
      </c>
      <c r="D249" s="31">
        <v>2912</v>
      </c>
      <c r="E249" s="31">
        <f>ROUND(C249*D249,0)</f>
        <v>2912</v>
      </c>
      <c r="F249" s="31"/>
      <c r="G249" s="31"/>
      <c r="H249" s="31"/>
      <c r="I249" s="31"/>
      <c r="J249" s="31"/>
      <c r="K249" s="31"/>
      <c r="L249" s="31"/>
      <c r="M249" s="31"/>
      <c r="N249" s="31"/>
      <c r="O249" s="31">
        <f>SUM(F249:N249)</f>
        <v>0</v>
      </c>
      <c r="P249" s="32">
        <f>E249+O249</f>
        <v>2912</v>
      </c>
      <c r="Q249" s="32">
        <f>3200*C249</f>
        <v>3200</v>
      </c>
      <c r="R249" s="212">
        <f>Q249-P249</f>
        <v>288</v>
      </c>
      <c r="S249" s="32">
        <f>P249+R249</f>
        <v>3200</v>
      </c>
      <c r="T249" s="32">
        <f>S249*12</f>
        <v>38400</v>
      </c>
      <c r="U249" s="51"/>
      <c r="X249" s="86"/>
    </row>
    <row r="250" spans="1:21" ht="34.5" customHeight="1">
      <c r="A250" s="37">
        <v>10</v>
      </c>
      <c r="B250" s="29" t="s">
        <v>10</v>
      </c>
      <c r="C250" s="30">
        <v>4</v>
      </c>
      <c r="D250" s="31">
        <v>2912</v>
      </c>
      <c r="E250" s="31">
        <f>ROUND(C250*D250,0)</f>
        <v>11648</v>
      </c>
      <c r="F250" s="31"/>
      <c r="G250" s="31"/>
      <c r="H250" s="31"/>
      <c r="I250" s="31"/>
      <c r="J250" s="31"/>
      <c r="K250" s="31"/>
      <c r="L250" s="31"/>
      <c r="M250" s="31"/>
      <c r="N250" s="31"/>
      <c r="O250" s="31">
        <f>SUM(F250:N250)</f>
        <v>0</v>
      </c>
      <c r="P250" s="32">
        <f>E250+O250</f>
        <v>11648</v>
      </c>
      <c r="Q250" s="32">
        <f>3200*C250</f>
        <v>12800</v>
      </c>
      <c r="R250" s="212">
        <f>Q250-P250</f>
        <v>1152</v>
      </c>
      <c r="S250" s="32">
        <f>P250+R250</f>
        <v>12800</v>
      </c>
      <c r="T250" s="32">
        <f>S250*12</f>
        <v>153600</v>
      </c>
      <c r="U250" s="51"/>
    </row>
    <row r="251" spans="1:24" ht="34.5" customHeight="1">
      <c r="A251" s="37">
        <v>9</v>
      </c>
      <c r="B251" s="29" t="s">
        <v>11</v>
      </c>
      <c r="C251" s="30">
        <v>5.5</v>
      </c>
      <c r="D251" s="31">
        <v>2768</v>
      </c>
      <c r="E251" s="31">
        <f>ROUND(C251*D251,0)</f>
        <v>15224</v>
      </c>
      <c r="F251" s="31"/>
      <c r="G251" s="31"/>
      <c r="H251" s="31"/>
      <c r="I251" s="31"/>
      <c r="J251" s="31"/>
      <c r="K251" s="31"/>
      <c r="L251" s="31"/>
      <c r="M251" s="31"/>
      <c r="N251" s="31"/>
      <c r="O251" s="31">
        <f>SUM(F251:N251)</f>
        <v>0</v>
      </c>
      <c r="P251" s="32">
        <f>E251+O251</f>
        <v>15224</v>
      </c>
      <c r="Q251" s="32">
        <f>3200*C251</f>
        <v>17600</v>
      </c>
      <c r="R251" s="212">
        <f>Q251-P251</f>
        <v>2376</v>
      </c>
      <c r="S251" s="32">
        <f>P251+R251</f>
        <v>17600</v>
      </c>
      <c r="T251" s="32">
        <f>S251*12</f>
        <v>211200</v>
      </c>
      <c r="U251" s="51"/>
      <c r="X251" s="86"/>
    </row>
    <row r="252" spans="1:21" ht="34.5" customHeight="1">
      <c r="A252" s="37">
        <v>7</v>
      </c>
      <c r="B252" s="29" t="s">
        <v>19</v>
      </c>
      <c r="C252" s="30">
        <v>1</v>
      </c>
      <c r="D252" s="31">
        <v>2464</v>
      </c>
      <c r="E252" s="31">
        <f>ROUND(C252*D252,0)</f>
        <v>2464</v>
      </c>
      <c r="F252" s="42"/>
      <c r="G252" s="31"/>
      <c r="H252" s="31"/>
      <c r="I252" s="31"/>
      <c r="J252" s="31"/>
      <c r="K252" s="42"/>
      <c r="L252" s="42"/>
      <c r="M252" s="42"/>
      <c r="N252" s="42"/>
      <c r="O252" s="31">
        <f>SUM(F252:N252)</f>
        <v>0</v>
      </c>
      <c r="P252" s="32">
        <f>E252+O252</f>
        <v>2464</v>
      </c>
      <c r="Q252" s="32">
        <f>3200*C252</f>
        <v>3200</v>
      </c>
      <c r="R252" s="212">
        <f>Q252-P252</f>
        <v>736</v>
      </c>
      <c r="S252" s="32">
        <f>P252+R252</f>
        <v>3200</v>
      </c>
      <c r="T252" s="32">
        <f>S252*12</f>
        <v>38400</v>
      </c>
      <c r="U252" s="51"/>
    </row>
    <row r="253" spans="1:21" s="3" customFormat="1" ht="37.5" customHeight="1">
      <c r="A253" s="38"/>
      <c r="B253" s="34" t="s">
        <v>119</v>
      </c>
      <c r="C253" s="35">
        <f>SUM(C249:C252)</f>
        <v>11.5</v>
      </c>
      <c r="D253" s="35"/>
      <c r="E253" s="64">
        <f aca="true" t="shared" si="107" ref="E253:P253">SUM(E249:E252)</f>
        <v>32248</v>
      </c>
      <c r="F253" s="64">
        <f t="shared" si="107"/>
        <v>0</v>
      </c>
      <c r="G253" s="64">
        <f t="shared" si="107"/>
        <v>0</v>
      </c>
      <c r="H253" s="64">
        <f t="shared" si="107"/>
        <v>0</v>
      </c>
      <c r="I253" s="64">
        <f t="shared" si="107"/>
        <v>0</v>
      </c>
      <c r="J253" s="64">
        <f t="shared" si="107"/>
        <v>0</v>
      </c>
      <c r="K253" s="64">
        <f t="shared" si="107"/>
        <v>0</v>
      </c>
      <c r="L253" s="64">
        <f t="shared" si="107"/>
        <v>0</v>
      </c>
      <c r="M253" s="64">
        <f t="shared" si="107"/>
        <v>0</v>
      </c>
      <c r="N253" s="64">
        <f t="shared" si="107"/>
        <v>0</v>
      </c>
      <c r="O253" s="64">
        <f t="shared" si="107"/>
        <v>0</v>
      </c>
      <c r="P253" s="64">
        <f t="shared" si="107"/>
        <v>32248</v>
      </c>
      <c r="Q253" s="64"/>
      <c r="R253" s="148">
        <f>SUM(R249:R252)</f>
        <v>4552</v>
      </c>
      <c r="S253" s="40">
        <f>P253+R253</f>
        <v>36800</v>
      </c>
      <c r="T253" s="40">
        <f>S253*12</f>
        <v>441600</v>
      </c>
      <c r="U253" s="101"/>
    </row>
    <row r="254" spans="1:21" ht="60" customHeight="1">
      <c r="A254" s="230" t="s">
        <v>328</v>
      </c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2"/>
      <c r="T254" s="141"/>
      <c r="U254" s="78"/>
    </row>
    <row r="255" spans="1:24" ht="34.5" customHeight="1">
      <c r="A255" s="37"/>
      <c r="B255" s="29" t="s">
        <v>153</v>
      </c>
      <c r="C255" s="30">
        <v>1</v>
      </c>
      <c r="D255" s="31">
        <v>2766</v>
      </c>
      <c r="E255" s="31">
        <f>ROUND(C255*D255,0)</f>
        <v>2766</v>
      </c>
      <c r="F255" s="31"/>
      <c r="G255" s="31"/>
      <c r="H255" s="31"/>
      <c r="I255" s="31"/>
      <c r="J255" s="31"/>
      <c r="K255" s="31"/>
      <c r="L255" s="31"/>
      <c r="M255" s="31"/>
      <c r="N255" s="31"/>
      <c r="O255" s="31">
        <f>SUM(F255:N255)</f>
        <v>0</v>
      </c>
      <c r="P255" s="32">
        <f>E255+O255</f>
        <v>2766</v>
      </c>
      <c r="Q255" s="32">
        <f>3200*C255</f>
        <v>3200</v>
      </c>
      <c r="R255" s="212">
        <f>Q255-P255</f>
        <v>434</v>
      </c>
      <c r="S255" s="32">
        <f>P255+R255</f>
        <v>3200</v>
      </c>
      <c r="T255" s="32">
        <f>S255*12</f>
        <v>38400</v>
      </c>
      <c r="U255" s="51"/>
      <c r="X255" s="86"/>
    </row>
    <row r="256" spans="1:22" ht="34.5" customHeight="1">
      <c r="A256" s="37">
        <v>9</v>
      </c>
      <c r="B256" s="29" t="s">
        <v>11</v>
      </c>
      <c r="C256" s="30">
        <v>2</v>
      </c>
      <c r="D256" s="31">
        <v>2768</v>
      </c>
      <c r="E256" s="31">
        <f>ROUND(C256*D256,0)</f>
        <v>5536</v>
      </c>
      <c r="F256" s="31"/>
      <c r="G256" s="31"/>
      <c r="H256" s="31"/>
      <c r="I256" s="31"/>
      <c r="J256" s="31"/>
      <c r="K256" s="31"/>
      <c r="L256" s="31"/>
      <c r="M256" s="31"/>
      <c r="N256" s="36"/>
      <c r="O256" s="31">
        <f>SUM(F256:N256)</f>
        <v>0</v>
      </c>
      <c r="P256" s="32">
        <f>E256+O256</f>
        <v>5536</v>
      </c>
      <c r="Q256" s="32">
        <f>3200*C256</f>
        <v>6400</v>
      </c>
      <c r="R256" s="212">
        <f>Q256-P256</f>
        <v>864</v>
      </c>
      <c r="S256" s="32">
        <f>P256+R256</f>
        <v>6400</v>
      </c>
      <c r="T256" s="32">
        <f>S256*12</f>
        <v>76800</v>
      </c>
      <c r="U256" s="51"/>
      <c r="V256" s="51"/>
    </row>
    <row r="257" spans="1:21" ht="34.5" customHeight="1">
      <c r="A257" s="37">
        <v>5</v>
      </c>
      <c r="B257" s="29" t="s">
        <v>15</v>
      </c>
      <c r="C257" s="30">
        <v>1</v>
      </c>
      <c r="D257" s="31">
        <v>2176</v>
      </c>
      <c r="E257" s="31">
        <f>ROUND(C257*D257,0)</f>
        <v>2176</v>
      </c>
      <c r="F257" s="31"/>
      <c r="G257" s="31"/>
      <c r="H257" s="31"/>
      <c r="I257" s="31"/>
      <c r="J257" s="31"/>
      <c r="K257" s="31"/>
      <c r="L257" s="31"/>
      <c r="M257" s="31"/>
      <c r="N257" s="31"/>
      <c r="O257" s="31">
        <f>SUM(F257:N257)</f>
        <v>0</v>
      </c>
      <c r="P257" s="32">
        <f>E257+O257</f>
        <v>2176</v>
      </c>
      <c r="Q257" s="32">
        <f>3200*C257</f>
        <v>3200</v>
      </c>
      <c r="R257" s="212">
        <f>Q257-P257</f>
        <v>1024</v>
      </c>
      <c r="S257" s="32">
        <f>P257+R257</f>
        <v>3200</v>
      </c>
      <c r="T257" s="32">
        <f>S257*12</f>
        <v>38400</v>
      </c>
      <c r="U257" s="51"/>
    </row>
    <row r="258" spans="1:21" s="3" customFormat="1" ht="37.5" customHeight="1">
      <c r="A258" s="38"/>
      <c r="B258" s="34" t="s">
        <v>119</v>
      </c>
      <c r="C258" s="35">
        <f>SUM(C255:C257)</f>
        <v>4</v>
      </c>
      <c r="D258" s="36"/>
      <c r="E258" s="36">
        <f aca="true" t="shared" si="108" ref="E258:P258">SUM(E255:E257)</f>
        <v>10478</v>
      </c>
      <c r="F258" s="36">
        <f t="shared" si="108"/>
        <v>0</v>
      </c>
      <c r="G258" s="36">
        <f t="shared" si="108"/>
        <v>0</v>
      </c>
      <c r="H258" s="36">
        <f t="shared" si="108"/>
        <v>0</v>
      </c>
      <c r="I258" s="36">
        <f t="shared" si="108"/>
        <v>0</v>
      </c>
      <c r="J258" s="36"/>
      <c r="K258" s="36">
        <f t="shared" si="108"/>
        <v>0</v>
      </c>
      <c r="L258" s="36">
        <f t="shared" si="108"/>
        <v>0</v>
      </c>
      <c r="M258" s="36">
        <f t="shared" si="108"/>
        <v>0</v>
      </c>
      <c r="N258" s="36">
        <f t="shared" si="108"/>
        <v>0</v>
      </c>
      <c r="O258" s="36">
        <f t="shared" si="108"/>
        <v>0</v>
      </c>
      <c r="P258" s="39">
        <f t="shared" si="108"/>
        <v>10478</v>
      </c>
      <c r="Q258" s="39"/>
      <c r="R258" s="80">
        <f>SUM(R255:R257)</f>
        <v>2322</v>
      </c>
      <c r="S258" s="40">
        <f>P258+R258</f>
        <v>12800</v>
      </c>
      <c r="T258" s="40">
        <f>S258*12</f>
        <v>153600</v>
      </c>
      <c r="U258" s="101"/>
    </row>
    <row r="259" spans="1:21" ht="60" customHeight="1">
      <c r="A259" s="230" t="s">
        <v>76</v>
      </c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2"/>
      <c r="T259" s="141"/>
      <c r="U259" s="78"/>
    </row>
    <row r="260" spans="1:21" ht="33" customHeight="1">
      <c r="A260" s="37">
        <v>9</v>
      </c>
      <c r="B260" s="29" t="s">
        <v>172</v>
      </c>
      <c r="C260" s="30">
        <v>1</v>
      </c>
      <c r="D260" s="31">
        <v>2768</v>
      </c>
      <c r="E260" s="31">
        <f>ROUND(C260*D260,0)</f>
        <v>2768</v>
      </c>
      <c r="F260" s="31"/>
      <c r="G260" s="31"/>
      <c r="H260" s="31"/>
      <c r="I260" s="31"/>
      <c r="J260" s="31"/>
      <c r="K260" s="31"/>
      <c r="L260" s="31"/>
      <c r="M260" s="31"/>
      <c r="N260" s="31"/>
      <c r="O260" s="31">
        <f>SUM(F260:N260)</f>
        <v>0</v>
      </c>
      <c r="P260" s="32">
        <f>E260+O260</f>
        <v>2768</v>
      </c>
      <c r="Q260" s="32">
        <f>3200*C260</f>
        <v>3200</v>
      </c>
      <c r="R260" s="212">
        <f>Q260-P260</f>
        <v>432</v>
      </c>
      <c r="S260" s="32">
        <f>P260+R260</f>
        <v>3200</v>
      </c>
      <c r="T260" s="32">
        <f>S260*12</f>
        <v>38400</v>
      </c>
      <c r="U260" s="51"/>
    </row>
    <row r="261" spans="1:21" ht="76.5" customHeight="1">
      <c r="A261" s="37">
        <v>5</v>
      </c>
      <c r="B261" s="33" t="s">
        <v>132</v>
      </c>
      <c r="C261" s="30">
        <v>9</v>
      </c>
      <c r="D261" s="31">
        <v>2176</v>
      </c>
      <c r="E261" s="31">
        <f>ROUND(C261*D261,0)</f>
        <v>19584</v>
      </c>
      <c r="F261" s="31"/>
      <c r="G261" s="31"/>
      <c r="H261" s="31"/>
      <c r="I261" s="31"/>
      <c r="J261" s="31"/>
      <c r="K261" s="31"/>
      <c r="L261" s="31"/>
      <c r="M261" s="31"/>
      <c r="N261" s="31"/>
      <c r="O261" s="31">
        <f>SUM(F261:N261)</f>
        <v>0</v>
      </c>
      <c r="P261" s="32">
        <f>E261+O261</f>
        <v>19584</v>
      </c>
      <c r="Q261" s="32">
        <f>3200*C261</f>
        <v>28800</v>
      </c>
      <c r="R261" s="212">
        <f>Q261-P261</f>
        <v>9216</v>
      </c>
      <c r="S261" s="32">
        <f>P261+R261</f>
        <v>28800</v>
      </c>
      <c r="T261" s="32">
        <f>S261*12</f>
        <v>345600</v>
      </c>
      <c r="U261" s="51"/>
    </row>
    <row r="262" spans="1:21" s="3" customFormat="1" ht="37.5" customHeight="1">
      <c r="A262" s="43"/>
      <c r="B262" s="44" t="s">
        <v>119</v>
      </c>
      <c r="C262" s="45">
        <f>SUM(C260:C261)</f>
        <v>10</v>
      </c>
      <c r="D262" s="46"/>
      <c r="E262" s="46">
        <f>SUM(E260:E261)</f>
        <v>22352</v>
      </c>
      <c r="F262" s="46">
        <f aca="true" t="shared" si="109" ref="F262:O262">SUM(F260:F261)</f>
        <v>0</v>
      </c>
      <c r="G262" s="46">
        <f t="shared" si="109"/>
        <v>0</v>
      </c>
      <c r="H262" s="46">
        <f t="shared" si="109"/>
        <v>0</v>
      </c>
      <c r="I262" s="46">
        <f t="shared" si="109"/>
        <v>0</v>
      </c>
      <c r="J262" s="46"/>
      <c r="K262" s="46">
        <f t="shared" si="109"/>
        <v>0</v>
      </c>
      <c r="L262" s="46">
        <f t="shared" si="109"/>
        <v>0</v>
      </c>
      <c r="M262" s="46">
        <f t="shared" si="109"/>
        <v>0</v>
      </c>
      <c r="N262" s="46">
        <f t="shared" si="109"/>
        <v>0</v>
      </c>
      <c r="O262" s="46">
        <f t="shared" si="109"/>
        <v>0</v>
      </c>
      <c r="P262" s="39">
        <f>SUM(P260:P261)</f>
        <v>22352</v>
      </c>
      <c r="Q262" s="39"/>
      <c r="R262" s="80">
        <f>SUM(R260:R261)</f>
        <v>9648</v>
      </c>
      <c r="S262" s="40">
        <f>P262+R262</f>
        <v>32000</v>
      </c>
      <c r="T262" s="40">
        <f>S262*12</f>
        <v>384000</v>
      </c>
      <c r="U262" s="101"/>
    </row>
    <row r="263" spans="1:21" ht="60" customHeight="1">
      <c r="A263" s="230" t="s">
        <v>50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2"/>
      <c r="T263" s="141"/>
      <c r="U263" s="78"/>
    </row>
    <row r="264" spans="1:25" ht="34.5" customHeight="1">
      <c r="A264" s="37">
        <v>10</v>
      </c>
      <c r="B264" s="29" t="s">
        <v>51</v>
      </c>
      <c r="C264" s="30">
        <v>1</v>
      </c>
      <c r="D264" s="31">
        <v>2912</v>
      </c>
      <c r="E264" s="31">
        <f>ROUND(C264*D264,0)</f>
        <v>2912</v>
      </c>
      <c r="F264" s="31"/>
      <c r="G264" s="31"/>
      <c r="H264" s="31"/>
      <c r="I264" s="31"/>
      <c r="J264" s="31"/>
      <c r="K264" s="31"/>
      <c r="L264" s="31"/>
      <c r="M264" s="31"/>
      <c r="N264" s="31">
        <v>699</v>
      </c>
      <c r="O264" s="31">
        <f>SUM(F264:N264)</f>
        <v>699</v>
      </c>
      <c r="P264" s="32">
        <f>E264+O264</f>
        <v>3611</v>
      </c>
      <c r="Q264" s="32">
        <f>3200*C264+N264</f>
        <v>3899</v>
      </c>
      <c r="R264" s="212"/>
      <c r="S264" s="32">
        <f>P264+R264</f>
        <v>3611</v>
      </c>
      <c r="T264" s="32">
        <f>S264*12</f>
        <v>43332</v>
      </c>
      <c r="U264" s="51"/>
      <c r="Y264" s="86">
        <v>0.24</v>
      </c>
    </row>
    <row r="265" spans="1:25" ht="34.5" customHeight="1">
      <c r="A265" s="37">
        <v>10</v>
      </c>
      <c r="B265" s="29" t="s">
        <v>10</v>
      </c>
      <c r="C265" s="30">
        <v>1</v>
      </c>
      <c r="D265" s="31">
        <v>2912</v>
      </c>
      <c r="E265" s="31">
        <f>ROUND(C265*D265,0)</f>
        <v>2912</v>
      </c>
      <c r="F265" s="31"/>
      <c r="G265" s="31"/>
      <c r="H265" s="31"/>
      <c r="I265" s="31"/>
      <c r="J265" s="31"/>
      <c r="K265" s="31"/>
      <c r="L265" s="31"/>
      <c r="M265" s="31"/>
      <c r="N265" s="31">
        <v>699</v>
      </c>
      <c r="O265" s="31">
        <f>SUM(F265:N265)</f>
        <v>699</v>
      </c>
      <c r="P265" s="32">
        <f>E265+O265</f>
        <v>3611</v>
      </c>
      <c r="Q265" s="32">
        <f>3200*C265+N265</f>
        <v>3899</v>
      </c>
      <c r="R265" s="212"/>
      <c r="S265" s="32">
        <f>P265+R265</f>
        <v>3611</v>
      </c>
      <c r="T265" s="32">
        <f>S265*12</f>
        <v>43332</v>
      </c>
      <c r="U265" s="51"/>
      <c r="Y265" s="86">
        <v>0.24</v>
      </c>
    </row>
    <row r="266" spans="1:25" ht="34.5" customHeight="1">
      <c r="A266" s="37">
        <v>9</v>
      </c>
      <c r="B266" s="29" t="s">
        <v>11</v>
      </c>
      <c r="C266" s="30">
        <v>2</v>
      </c>
      <c r="D266" s="31">
        <v>2768</v>
      </c>
      <c r="E266" s="31">
        <f>ROUND(C266*D266,0)</f>
        <v>5536</v>
      </c>
      <c r="F266" s="31"/>
      <c r="G266" s="31"/>
      <c r="H266" s="31"/>
      <c r="I266" s="31"/>
      <c r="J266" s="31"/>
      <c r="K266" s="31"/>
      <c r="L266" s="31"/>
      <c r="M266" s="31"/>
      <c r="N266" s="31">
        <v>332</v>
      </c>
      <c r="O266" s="31">
        <f>SUM(F266:N266)</f>
        <v>332</v>
      </c>
      <c r="P266" s="32">
        <f>E266+O266</f>
        <v>5868</v>
      </c>
      <c r="Q266" s="32">
        <f>3200*C266+N266</f>
        <v>6732</v>
      </c>
      <c r="R266" s="212">
        <f>Q266-P266</f>
        <v>864</v>
      </c>
      <c r="S266" s="32">
        <f>P266+R266</f>
        <v>6732</v>
      </c>
      <c r="T266" s="32">
        <f>S266*12</f>
        <v>80784</v>
      </c>
      <c r="U266" s="51"/>
      <c r="Y266" s="86">
        <v>0.24</v>
      </c>
    </row>
    <row r="267" spans="1:21" s="3" customFormat="1" ht="37.5" customHeight="1">
      <c r="A267" s="38"/>
      <c r="B267" s="34" t="s">
        <v>119</v>
      </c>
      <c r="C267" s="35">
        <f>SUM(C264:C266)</f>
        <v>4</v>
      </c>
      <c r="D267" s="36"/>
      <c r="E267" s="36">
        <f>SUM(E264:E266)</f>
        <v>11360</v>
      </c>
      <c r="F267" s="36">
        <f aca="true" t="shared" si="110" ref="F267:O267">SUM(F264:F266)</f>
        <v>0</v>
      </c>
      <c r="G267" s="36">
        <f t="shared" si="110"/>
        <v>0</v>
      </c>
      <c r="H267" s="36">
        <f t="shared" si="110"/>
        <v>0</v>
      </c>
      <c r="I267" s="36">
        <f t="shared" si="110"/>
        <v>0</v>
      </c>
      <c r="J267" s="36"/>
      <c r="K267" s="36">
        <f t="shared" si="110"/>
        <v>0</v>
      </c>
      <c r="L267" s="36">
        <f t="shared" si="110"/>
        <v>0</v>
      </c>
      <c r="M267" s="36">
        <f t="shared" si="110"/>
        <v>0</v>
      </c>
      <c r="N267" s="36">
        <f t="shared" si="110"/>
        <v>1730</v>
      </c>
      <c r="O267" s="36">
        <f t="shared" si="110"/>
        <v>1730</v>
      </c>
      <c r="P267" s="39">
        <f>SUM(P264:P266)</f>
        <v>13090</v>
      </c>
      <c r="Q267" s="39"/>
      <c r="R267" s="80">
        <f>SUM(R264:R266)</f>
        <v>864</v>
      </c>
      <c r="S267" s="40">
        <f>P267+R267</f>
        <v>13954</v>
      </c>
      <c r="T267" s="40">
        <f>S267*12</f>
        <v>167448</v>
      </c>
      <c r="U267" s="101"/>
    </row>
    <row r="268" spans="1:22" s="3" customFormat="1" ht="60" customHeight="1">
      <c r="A268" s="230" t="s">
        <v>134</v>
      </c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2"/>
      <c r="T268" s="141"/>
      <c r="U268" s="78"/>
      <c r="V268" s="41"/>
    </row>
    <row r="269" spans="1:24" ht="34.5" customHeight="1">
      <c r="A269" s="37">
        <v>12</v>
      </c>
      <c r="B269" s="29" t="s">
        <v>44</v>
      </c>
      <c r="C269" s="30">
        <v>1</v>
      </c>
      <c r="D269" s="31">
        <v>3392</v>
      </c>
      <c r="E269" s="31">
        <f>ROUND(C269*D269,0)</f>
        <v>3392</v>
      </c>
      <c r="F269" s="31"/>
      <c r="G269" s="31"/>
      <c r="H269" s="31"/>
      <c r="I269" s="31"/>
      <c r="J269" s="31"/>
      <c r="K269" s="31"/>
      <c r="L269" s="31"/>
      <c r="M269" s="31"/>
      <c r="N269" s="31"/>
      <c r="O269" s="31">
        <f>SUM(F269:N269)</f>
        <v>0</v>
      </c>
      <c r="P269" s="32">
        <f>E269+O269</f>
        <v>3392</v>
      </c>
      <c r="Q269" s="32">
        <f>3200*C269</f>
        <v>3200</v>
      </c>
      <c r="R269" s="212"/>
      <c r="S269" s="32">
        <f aca="true" t="shared" si="111" ref="S269:S274">P269+R269</f>
        <v>3392</v>
      </c>
      <c r="T269" s="32">
        <f aca="true" t="shared" si="112" ref="T269:T274">S269*12</f>
        <v>40704</v>
      </c>
      <c r="U269" s="51"/>
      <c r="X269" s="86"/>
    </row>
    <row r="270" spans="1:21" ht="34.5" customHeight="1">
      <c r="A270" s="37"/>
      <c r="B270" s="29" t="s">
        <v>333</v>
      </c>
      <c r="C270" s="30">
        <v>1</v>
      </c>
      <c r="D270" s="31">
        <v>3053</v>
      </c>
      <c r="E270" s="31">
        <f>ROUND(C270*D270,0)</f>
        <v>3053</v>
      </c>
      <c r="F270" s="31"/>
      <c r="G270" s="31"/>
      <c r="H270" s="31"/>
      <c r="I270" s="31"/>
      <c r="J270" s="31"/>
      <c r="K270" s="31"/>
      <c r="L270" s="31"/>
      <c r="M270" s="31"/>
      <c r="N270" s="31"/>
      <c r="O270" s="31">
        <f>SUM(F270:N270)</f>
        <v>0</v>
      </c>
      <c r="P270" s="32">
        <f>E270+O270</f>
        <v>3053</v>
      </c>
      <c r="Q270" s="32">
        <f>3200*C270</f>
        <v>3200</v>
      </c>
      <c r="R270" s="212">
        <f>Q270-P270</f>
        <v>147</v>
      </c>
      <c r="S270" s="32">
        <f t="shared" si="111"/>
        <v>3200</v>
      </c>
      <c r="T270" s="32">
        <f t="shared" si="112"/>
        <v>38400</v>
      </c>
      <c r="U270" s="51"/>
    </row>
    <row r="271" spans="1:22" s="3" customFormat="1" ht="34.5" customHeight="1">
      <c r="A271" s="52">
        <v>10</v>
      </c>
      <c r="B271" s="29" t="s">
        <v>10</v>
      </c>
      <c r="C271" s="30">
        <v>2.5</v>
      </c>
      <c r="D271" s="31">
        <v>2912</v>
      </c>
      <c r="E271" s="31">
        <f>ROUND(C271*D271,0)</f>
        <v>7280</v>
      </c>
      <c r="F271" s="31"/>
      <c r="G271" s="31"/>
      <c r="H271" s="31"/>
      <c r="I271" s="31"/>
      <c r="J271" s="31"/>
      <c r="K271" s="31"/>
      <c r="L271" s="31"/>
      <c r="M271" s="31"/>
      <c r="N271" s="31"/>
      <c r="O271" s="31">
        <f>SUM(F271:N271)</f>
        <v>0</v>
      </c>
      <c r="P271" s="32">
        <f>E271+O271</f>
        <v>7280</v>
      </c>
      <c r="Q271" s="32">
        <f>3200*C271</f>
        <v>8000</v>
      </c>
      <c r="R271" s="212">
        <f>Q271-P271</f>
        <v>720</v>
      </c>
      <c r="S271" s="32">
        <f t="shared" si="111"/>
        <v>8000</v>
      </c>
      <c r="T271" s="32">
        <f t="shared" si="112"/>
        <v>96000</v>
      </c>
      <c r="U271" s="51"/>
      <c r="V271" s="1"/>
    </row>
    <row r="272" spans="1:21" ht="34.5" customHeight="1">
      <c r="A272" s="37">
        <v>9</v>
      </c>
      <c r="B272" s="29" t="s">
        <v>11</v>
      </c>
      <c r="C272" s="30">
        <v>7.5</v>
      </c>
      <c r="D272" s="31">
        <v>2768</v>
      </c>
      <c r="E272" s="31">
        <f>ROUND(C272*D272,0)</f>
        <v>20760</v>
      </c>
      <c r="F272" s="31"/>
      <c r="G272" s="31"/>
      <c r="H272" s="31"/>
      <c r="I272" s="31"/>
      <c r="J272" s="31"/>
      <c r="K272" s="31"/>
      <c r="L272" s="31"/>
      <c r="M272" s="31"/>
      <c r="N272" s="31"/>
      <c r="O272" s="31">
        <f>SUM(F272:N272)</f>
        <v>0</v>
      </c>
      <c r="P272" s="32">
        <f>E272+O272</f>
        <v>20760</v>
      </c>
      <c r="Q272" s="32">
        <f>3200*C272</f>
        <v>24000</v>
      </c>
      <c r="R272" s="212">
        <f>Q272-P272</f>
        <v>3240</v>
      </c>
      <c r="S272" s="32">
        <f t="shared" si="111"/>
        <v>24000</v>
      </c>
      <c r="T272" s="32">
        <f t="shared" si="112"/>
        <v>288000</v>
      </c>
      <c r="U272" s="51"/>
    </row>
    <row r="273" spans="1:23" ht="34.5" customHeight="1">
      <c r="A273" s="37">
        <v>7</v>
      </c>
      <c r="B273" s="29" t="s">
        <v>14</v>
      </c>
      <c r="C273" s="30">
        <v>1</v>
      </c>
      <c r="D273" s="31">
        <v>2464</v>
      </c>
      <c r="E273" s="31">
        <f>ROUND(C273*D273,0)</f>
        <v>2464</v>
      </c>
      <c r="F273" s="42"/>
      <c r="G273" s="31"/>
      <c r="H273" s="31"/>
      <c r="I273" s="31"/>
      <c r="J273" s="31"/>
      <c r="K273" s="42"/>
      <c r="L273" s="42"/>
      <c r="M273" s="31"/>
      <c r="N273" s="31"/>
      <c r="O273" s="31">
        <f>SUM(F273:N273)</f>
        <v>0</v>
      </c>
      <c r="P273" s="32">
        <f>E273+O273</f>
        <v>2464</v>
      </c>
      <c r="Q273" s="32">
        <f>3200*C273</f>
        <v>3200</v>
      </c>
      <c r="R273" s="212">
        <f>Q273-P273</f>
        <v>736</v>
      </c>
      <c r="S273" s="32">
        <f t="shared" si="111"/>
        <v>3200</v>
      </c>
      <c r="T273" s="32">
        <f t="shared" si="112"/>
        <v>38400</v>
      </c>
      <c r="U273" s="51"/>
      <c r="W273" s="86"/>
    </row>
    <row r="274" spans="1:21" s="3" customFormat="1" ht="37.5" customHeight="1">
      <c r="A274" s="43"/>
      <c r="B274" s="53" t="s">
        <v>119</v>
      </c>
      <c r="C274" s="54">
        <f>SUM(C269:C273)</f>
        <v>13</v>
      </c>
      <c r="D274" s="55"/>
      <c r="E274" s="46">
        <f>SUM(E269:E273)</f>
        <v>36949</v>
      </c>
      <c r="F274" s="46">
        <f aca="true" t="shared" si="113" ref="F274:P274">SUM(F269:F273)</f>
        <v>0</v>
      </c>
      <c r="G274" s="46">
        <f t="shared" si="113"/>
        <v>0</v>
      </c>
      <c r="H274" s="46">
        <f t="shared" si="113"/>
        <v>0</v>
      </c>
      <c r="I274" s="46">
        <f t="shared" si="113"/>
        <v>0</v>
      </c>
      <c r="J274" s="46">
        <f t="shared" si="113"/>
        <v>0</v>
      </c>
      <c r="K274" s="46">
        <f t="shared" si="113"/>
        <v>0</v>
      </c>
      <c r="L274" s="46">
        <f t="shared" si="113"/>
        <v>0</v>
      </c>
      <c r="M274" s="46">
        <f t="shared" si="113"/>
        <v>0</v>
      </c>
      <c r="N274" s="46">
        <f t="shared" si="113"/>
        <v>0</v>
      </c>
      <c r="O274" s="46">
        <f t="shared" si="113"/>
        <v>0</v>
      </c>
      <c r="P274" s="46">
        <f t="shared" si="113"/>
        <v>36949</v>
      </c>
      <c r="Q274" s="46"/>
      <c r="R274" s="76">
        <f>SUM(R269:R273)</f>
        <v>4843</v>
      </c>
      <c r="S274" s="40">
        <f t="shared" si="111"/>
        <v>41792</v>
      </c>
      <c r="T274" s="40">
        <f t="shared" si="112"/>
        <v>501504</v>
      </c>
      <c r="U274" s="101"/>
    </row>
    <row r="275" spans="1:21" s="3" customFormat="1" ht="60" customHeight="1">
      <c r="A275" s="230" t="s">
        <v>135</v>
      </c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2"/>
      <c r="T275" s="141"/>
      <c r="U275" s="78"/>
    </row>
    <row r="276" spans="1:21" ht="36" customHeight="1">
      <c r="A276" s="37">
        <v>11</v>
      </c>
      <c r="B276" s="29" t="s">
        <v>45</v>
      </c>
      <c r="C276" s="30">
        <v>1</v>
      </c>
      <c r="D276" s="31">
        <v>3152</v>
      </c>
      <c r="E276" s="31">
        <f aca="true" t="shared" si="114" ref="E276:E287">ROUND(C276*D276,0)</f>
        <v>3152</v>
      </c>
      <c r="F276" s="31"/>
      <c r="G276" s="31"/>
      <c r="H276" s="31"/>
      <c r="I276" s="31"/>
      <c r="J276" s="31"/>
      <c r="K276" s="31"/>
      <c r="L276" s="31"/>
      <c r="M276" s="31"/>
      <c r="N276" s="31"/>
      <c r="O276" s="31">
        <f aca="true" t="shared" si="115" ref="O276:O287">SUM(F276:N276)</f>
        <v>0</v>
      </c>
      <c r="P276" s="32">
        <f aca="true" t="shared" si="116" ref="P276:P287">E276+O276</f>
        <v>3152</v>
      </c>
      <c r="Q276" s="32">
        <f>3200*C276</f>
        <v>3200</v>
      </c>
      <c r="R276" s="212">
        <f aca="true" t="shared" si="117" ref="R276:R289">Q276-P276</f>
        <v>48</v>
      </c>
      <c r="S276" s="32">
        <f aca="true" t="shared" si="118" ref="S276:S290">P276+R276</f>
        <v>3200</v>
      </c>
      <c r="T276" s="32">
        <f aca="true" t="shared" si="119" ref="T276:T290">S276*12</f>
        <v>38400</v>
      </c>
      <c r="U276" s="51"/>
    </row>
    <row r="277" spans="1:21" ht="36" customHeight="1">
      <c r="A277" s="37"/>
      <c r="B277" s="29" t="s">
        <v>334</v>
      </c>
      <c r="C277" s="30">
        <v>2</v>
      </c>
      <c r="D277" s="31">
        <v>2837</v>
      </c>
      <c r="E277" s="31">
        <f t="shared" si="114"/>
        <v>5674</v>
      </c>
      <c r="F277" s="31"/>
      <c r="G277" s="31"/>
      <c r="H277" s="31"/>
      <c r="I277" s="31"/>
      <c r="J277" s="31"/>
      <c r="K277" s="31"/>
      <c r="L277" s="31"/>
      <c r="M277" s="31"/>
      <c r="N277" s="31"/>
      <c r="O277" s="31">
        <f t="shared" si="115"/>
        <v>0</v>
      </c>
      <c r="P277" s="32">
        <f t="shared" si="116"/>
        <v>5674</v>
      </c>
      <c r="Q277" s="32">
        <f aca="true" t="shared" si="120" ref="Q277:Q289">3200*C277</f>
        <v>6400</v>
      </c>
      <c r="R277" s="212">
        <f t="shared" si="117"/>
        <v>726</v>
      </c>
      <c r="S277" s="32">
        <f t="shared" si="118"/>
        <v>6400</v>
      </c>
      <c r="T277" s="32">
        <f t="shared" si="119"/>
        <v>76800</v>
      </c>
      <c r="U277" s="51"/>
    </row>
    <row r="278" spans="1:21" ht="36" customHeight="1">
      <c r="A278" s="37">
        <v>10</v>
      </c>
      <c r="B278" s="29" t="s">
        <v>10</v>
      </c>
      <c r="C278" s="30">
        <v>4</v>
      </c>
      <c r="D278" s="31">
        <v>2912</v>
      </c>
      <c r="E278" s="31">
        <f t="shared" si="114"/>
        <v>11648</v>
      </c>
      <c r="F278" s="31"/>
      <c r="G278" s="31"/>
      <c r="H278" s="31"/>
      <c r="I278" s="31"/>
      <c r="J278" s="31"/>
      <c r="K278" s="31"/>
      <c r="L278" s="31"/>
      <c r="M278" s="31"/>
      <c r="N278" s="31"/>
      <c r="O278" s="31">
        <f t="shared" si="115"/>
        <v>0</v>
      </c>
      <c r="P278" s="32">
        <f t="shared" si="116"/>
        <v>11648</v>
      </c>
      <c r="Q278" s="32">
        <f t="shared" si="120"/>
        <v>12800</v>
      </c>
      <c r="R278" s="212">
        <f t="shared" si="117"/>
        <v>1152</v>
      </c>
      <c r="S278" s="32">
        <f t="shared" si="118"/>
        <v>12800</v>
      </c>
      <c r="T278" s="32">
        <f t="shared" si="119"/>
        <v>153600</v>
      </c>
      <c r="U278" s="51"/>
    </row>
    <row r="279" spans="1:21" ht="36" customHeight="1">
      <c r="A279" s="37">
        <v>9</v>
      </c>
      <c r="B279" s="29" t="s">
        <v>11</v>
      </c>
      <c r="C279" s="30">
        <v>2</v>
      </c>
      <c r="D279" s="31">
        <v>2768</v>
      </c>
      <c r="E279" s="31">
        <f t="shared" si="114"/>
        <v>5536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>
        <f t="shared" si="115"/>
        <v>0</v>
      </c>
      <c r="P279" s="32">
        <f t="shared" si="116"/>
        <v>5536</v>
      </c>
      <c r="Q279" s="32">
        <f t="shared" si="120"/>
        <v>6400</v>
      </c>
      <c r="R279" s="212">
        <f t="shared" si="117"/>
        <v>864</v>
      </c>
      <c r="S279" s="32">
        <f t="shared" si="118"/>
        <v>6400</v>
      </c>
      <c r="T279" s="32">
        <f t="shared" si="119"/>
        <v>76800</v>
      </c>
      <c r="U279" s="51"/>
    </row>
    <row r="280" spans="1:21" ht="36" customHeight="1">
      <c r="A280" s="37">
        <v>7</v>
      </c>
      <c r="B280" s="29" t="s">
        <v>19</v>
      </c>
      <c r="C280" s="30">
        <v>1</v>
      </c>
      <c r="D280" s="31">
        <v>2464</v>
      </c>
      <c r="E280" s="31">
        <f t="shared" si="114"/>
        <v>2464</v>
      </c>
      <c r="F280" s="42"/>
      <c r="G280" s="31"/>
      <c r="H280" s="31"/>
      <c r="I280" s="31"/>
      <c r="J280" s="31"/>
      <c r="K280" s="42"/>
      <c r="L280" s="42"/>
      <c r="M280" s="42"/>
      <c r="N280" s="42"/>
      <c r="O280" s="31">
        <f t="shared" si="115"/>
        <v>0</v>
      </c>
      <c r="P280" s="32">
        <f t="shared" si="116"/>
        <v>2464</v>
      </c>
      <c r="Q280" s="32">
        <f t="shared" si="120"/>
        <v>3200</v>
      </c>
      <c r="R280" s="212">
        <f t="shared" si="117"/>
        <v>736</v>
      </c>
      <c r="S280" s="32">
        <f t="shared" si="118"/>
        <v>3200</v>
      </c>
      <c r="T280" s="32">
        <f t="shared" si="119"/>
        <v>38400</v>
      </c>
      <c r="U280" s="51"/>
    </row>
    <row r="281" spans="1:21" ht="36" customHeight="1">
      <c r="A281" s="37">
        <v>7</v>
      </c>
      <c r="B281" s="29" t="s">
        <v>14</v>
      </c>
      <c r="C281" s="30">
        <v>3</v>
      </c>
      <c r="D281" s="31">
        <v>2464</v>
      </c>
      <c r="E281" s="31">
        <f t="shared" si="114"/>
        <v>7392</v>
      </c>
      <c r="F281" s="31"/>
      <c r="G281" s="31"/>
      <c r="H281" s="31"/>
      <c r="I281" s="31"/>
      <c r="J281" s="31"/>
      <c r="K281" s="31"/>
      <c r="L281" s="31"/>
      <c r="M281" s="31"/>
      <c r="N281" s="31"/>
      <c r="O281" s="31">
        <f t="shared" si="115"/>
        <v>0</v>
      </c>
      <c r="P281" s="32">
        <f t="shared" si="116"/>
        <v>7392</v>
      </c>
      <c r="Q281" s="32">
        <f t="shared" si="120"/>
        <v>9600</v>
      </c>
      <c r="R281" s="212">
        <f t="shared" si="117"/>
        <v>2208</v>
      </c>
      <c r="S281" s="32">
        <f t="shared" si="118"/>
        <v>9600</v>
      </c>
      <c r="T281" s="32">
        <f t="shared" si="119"/>
        <v>115200</v>
      </c>
      <c r="U281" s="51"/>
    </row>
    <row r="282" spans="1:21" ht="76.5" customHeight="1">
      <c r="A282" s="56">
        <v>5</v>
      </c>
      <c r="B282" s="33" t="s">
        <v>152</v>
      </c>
      <c r="C282" s="27">
        <v>35.5</v>
      </c>
      <c r="D282" s="31">
        <v>2176</v>
      </c>
      <c r="E282" s="31">
        <f t="shared" si="114"/>
        <v>77248</v>
      </c>
      <c r="F282" s="28"/>
      <c r="G282" s="28"/>
      <c r="H282" s="28"/>
      <c r="I282" s="28"/>
      <c r="J282" s="28"/>
      <c r="K282" s="28"/>
      <c r="L282" s="28"/>
      <c r="M282" s="28"/>
      <c r="N282" s="28">
        <v>5364</v>
      </c>
      <c r="O282" s="31">
        <f t="shared" si="115"/>
        <v>5364</v>
      </c>
      <c r="P282" s="32">
        <f t="shared" si="116"/>
        <v>82612</v>
      </c>
      <c r="Q282" s="32">
        <f>3200*C282+N282</f>
        <v>118964</v>
      </c>
      <c r="R282" s="212">
        <f t="shared" si="117"/>
        <v>36352</v>
      </c>
      <c r="S282" s="32">
        <f t="shared" si="118"/>
        <v>118964</v>
      </c>
      <c r="T282" s="32">
        <f t="shared" si="119"/>
        <v>1427568</v>
      </c>
      <c r="U282" s="51"/>
    </row>
    <row r="283" spans="1:21" ht="34.5" customHeight="1">
      <c r="A283" s="37">
        <v>5</v>
      </c>
      <c r="B283" s="29" t="s">
        <v>102</v>
      </c>
      <c r="C283" s="30">
        <v>3</v>
      </c>
      <c r="D283" s="31">
        <v>2176</v>
      </c>
      <c r="E283" s="31">
        <f t="shared" si="114"/>
        <v>6528</v>
      </c>
      <c r="F283" s="31"/>
      <c r="G283" s="31"/>
      <c r="H283" s="31"/>
      <c r="I283" s="31"/>
      <c r="J283" s="31"/>
      <c r="K283" s="31"/>
      <c r="L283" s="31"/>
      <c r="M283" s="31"/>
      <c r="N283" s="31">
        <v>500</v>
      </c>
      <c r="O283" s="31">
        <f t="shared" si="115"/>
        <v>500</v>
      </c>
      <c r="P283" s="32">
        <f t="shared" si="116"/>
        <v>7028</v>
      </c>
      <c r="Q283" s="32">
        <f>3200*C283+N283</f>
        <v>10100</v>
      </c>
      <c r="R283" s="212">
        <f t="shared" si="117"/>
        <v>3072</v>
      </c>
      <c r="S283" s="32">
        <f t="shared" si="118"/>
        <v>10100</v>
      </c>
      <c r="T283" s="32">
        <f t="shared" si="119"/>
        <v>121200</v>
      </c>
      <c r="U283" s="51"/>
    </row>
    <row r="284" spans="1:21" ht="77.25" customHeight="1">
      <c r="A284" s="26">
        <v>5</v>
      </c>
      <c r="B284" s="33" t="s">
        <v>150</v>
      </c>
      <c r="C284" s="27">
        <v>7</v>
      </c>
      <c r="D284" s="31">
        <v>2176</v>
      </c>
      <c r="E284" s="28">
        <f t="shared" si="114"/>
        <v>15232</v>
      </c>
      <c r="F284" s="28"/>
      <c r="G284" s="28"/>
      <c r="H284" s="28"/>
      <c r="I284" s="28"/>
      <c r="J284" s="28"/>
      <c r="K284" s="28"/>
      <c r="L284" s="28"/>
      <c r="M284" s="28"/>
      <c r="N284" s="28">
        <v>696</v>
      </c>
      <c r="O284" s="28">
        <f t="shared" si="115"/>
        <v>696</v>
      </c>
      <c r="P284" s="32">
        <f t="shared" si="116"/>
        <v>15928</v>
      </c>
      <c r="Q284" s="32">
        <f>3200*C284+N284</f>
        <v>23096</v>
      </c>
      <c r="R284" s="212">
        <f t="shared" si="117"/>
        <v>7168</v>
      </c>
      <c r="S284" s="32">
        <f t="shared" si="118"/>
        <v>23096</v>
      </c>
      <c r="T284" s="32">
        <f t="shared" si="119"/>
        <v>277152</v>
      </c>
      <c r="U284" s="51"/>
    </row>
    <row r="285" spans="1:21" ht="53.25" customHeight="1">
      <c r="A285" s="37">
        <v>5</v>
      </c>
      <c r="B285" s="29" t="s">
        <v>136</v>
      </c>
      <c r="C285" s="30">
        <v>17</v>
      </c>
      <c r="D285" s="31">
        <v>2176</v>
      </c>
      <c r="E285" s="31">
        <f t="shared" si="114"/>
        <v>36992</v>
      </c>
      <c r="F285" s="31"/>
      <c r="G285" s="31"/>
      <c r="H285" s="31"/>
      <c r="I285" s="31"/>
      <c r="J285" s="31"/>
      <c r="K285" s="31"/>
      <c r="L285" s="31"/>
      <c r="M285" s="31"/>
      <c r="N285" s="31">
        <v>6789</v>
      </c>
      <c r="O285" s="31">
        <f t="shared" si="115"/>
        <v>6789</v>
      </c>
      <c r="P285" s="32">
        <f t="shared" si="116"/>
        <v>43781</v>
      </c>
      <c r="Q285" s="32">
        <f>3200*C285+N285</f>
        <v>61189</v>
      </c>
      <c r="R285" s="212">
        <f t="shared" si="117"/>
        <v>17408</v>
      </c>
      <c r="S285" s="32">
        <f t="shared" si="118"/>
        <v>61189</v>
      </c>
      <c r="T285" s="32">
        <f t="shared" si="119"/>
        <v>734268</v>
      </c>
      <c r="U285" s="51"/>
    </row>
    <row r="286" spans="1:21" ht="34.5" customHeight="1">
      <c r="A286" s="56">
        <v>5</v>
      </c>
      <c r="B286" s="108" t="s">
        <v>108</v>
      </c>
      <c r="C286" s="59">
        <v>36</v>
      </c>
      <c r="D286" s="124">
        <v>2176</v>
      </c>
      <c r="E286" s="124">
        <f t="shared" si="114"/>
        <v>78336</v>
      </c>
      <c r="F286" s="28"/>
      <c r="G286" s="28"/>
      <c r="H286" s="28"/>
      <c r="I286" s="28"/>
      <c r="J286" s="28"/>
      <c r="K286" s="28"/>
      <c r="L286" s="28"/>
      <c r="M286" s="28"/>
      <c r="N286" s="28">
        <v>7007</v>
      </c>
      <c r="O286" s="31">
        <f t="shared" si="115"/>
        <v>7007</v>
      </c>
      <c r="P286" s="32">
        <f t="shared" si="116"/>
        <v>85343</v>
      </c>
      <c r="Q286" s="32">
        <f>3200*C286+N286</f>
        <v>122207</v>
      </c>
      <c r="R286" s="212">
        <f t="shared" si="117"/>
        <v>36864</v>
      </c>
      <c r="S286" s="32">
        <f t="shared" si="118"/>
        <v>122207</v>
      </c>
      <c r="T286" s="32">
        <f t="shared" si="119"/>
        <v>1466484</v>
      </c>
      <c r="U286" s="51"/>
    </row>
    <row r="287" spans="1:21" ht="72.75" customHeight="1">
      <c r="A287" s="37">
        <v>5</v>
      </c>
      <c r="B287" s="29" t="s">
        <v>129</v>
      </c>
      <c r="C287" s="30">
        <v>5</v>
      </c>
      <c r="D287" s="31">
        <v>2176</v>
      </c>
      <c r="E287" s="31">
        <f t="shared" si="114"/>
        <v>10880</v>
      </c>
      <c r="F287" s="31"/>
      <c r="G287" s="31"/>
      <c r="H287" s="31"/>
      <c r="I287" s="31"/>
      <c r="J287" s="31"/>
      <c r="K287" s="31"/>
      <c r="L287" s="31"/>
      <c r="M287" s="31"/>
      <c r="N287" s="31"/>
      <c r="O287" s="31">
        <f t="shared" si="115"/>
        <v>0</v>
      </c>
      <c r="P287" s="32">
        <f t="shared" si="116"/>
        <v>10880</v>
      </c>
      <c r="Q287" s="32">
        <f t="shared" si="120"/>
        <v>16000</v>
      </c>
      <c r="R287" s="212">
        <f t="shared" si="117"/>
        <v>5120</v>
      </c>
      <c r="S287" s="32">
        <f t="shared" si="118"/>
        <v>16000</v>
      </c>
      <c r="T287" s="32">
        <f t="shared" si="119"/>
        <v>192000</v>
      </c>
      <c r="U287" s="51"/>
    </row>
    <row r="288" spans="1:24" ht="36" customHeight="1">
      <c r="A288" s="37">
        <v>2</v>
      </c>
      <c r="B288" s="29" t="s">
        <v>65</v>
      </c>
      <c r="C288" s="30">
        <v>2</v>
      </c>
      <c r="D288" s="31">
        <v>1744</v>
      </c>
      <c r="E288" s="31">
        <f>ROUND(C288*D288,0)</f>
        <v>3488</v>
      </c>
      <c r="F288" s="31"/>
      <c r="G288" s="31"/>
      <c r="H288" s="31"/>
      <c r="I288" s="31"/>
      <c r="J288" s="31"/>
      <c r="K288" s="31"/>
      <c r="L288" s="31"/>
      <c r="M288" s="31"/>
      <c r="N288" s="31"/>
      <c r="O288" s="31">
        <f>SUM(F288:N288)</f>
        <v>0</v>
      </c>
      <c r="P288" s="32">
        <f>E288+O288</f>
        <v>3488</v>
      </c>
      <c r="Q288" s="32">
        <f t="shared" si="120"/>
        <v>6400</v>
      </c>
      <c r="R288" s="212">
        <f t="shared" si="117"/>
        <v>2912</v>
      </c>
      <c r="S288" s="32">
        <f t="shared" si="118"/>
        <v>6400</v>
      </c>
      <c r="T288" s="32">
        <f t="shared" si="119"/>
        <v>76800</v>
      </c>
      <c r="U288" s="51"/>
      <c r="W288" s="5"/>
      <c r="X288" s="5"/>
    </row>
    <row r="289" spans="1:21" ht="36" customHeight="1">
      <c r="A289" s="37">
        <v>1</v>
      </c>
      <c r="B289" s="29" t="s">
        <v>71</v>
      </c>
      <c r="C289" s="30">
        <v>1</v>
      </c>
      <c r="D289" s="31">
        <v>1600</v>
      </c>
      <c r="E289" s="31">
        <f>ROUND(C289*D289,0)</f>
        <v>1600</v>
      </c>
      <c r="F289" s="31"/>
      <c r="G289" s="31"/>
      <c r="H289" s="31"/>
      <c r="I289" s="31"/>
      <c r="J289" s="31"/>
      <c r="K289" s="31"/>
      <c r="L289" s="31"/>
      <c r="M289" s="31"/>
      <c r="N289" s="31"/>
      <c r="O289" s="31">
        <f>SUM(F289:N289)</f>
        <v>0</v>
      </c>
      <c r="P289" s="32">
        <f>E289+O289</f>
        <v>1600</v>
      </c>
      <c r="Q289" s="32">
        <f t="shared" si="120"/>
        <v>3200</v>
      </c>
      <c r="R289" s="212">
        <f t="shared" si="117"/>
        <v>1600</v>
      </c>
      <c r="S289" s="32">
        <f t="shared" si="118"/>
        <v>3200</v>
      </c>
      <c r="T289" s="32">
        <f t="shared" si="119"/>
        <v>38400</v>
      </c>
      <c r="U289" s="51"/>
    </row>
    <row r="290" spans="1:21" ht="37.5" customHeight="1">
      <c r="A290" s="37"/>
      <c r="B290" s="44" t="s">
        <v>119</v>
      </c>
      <c r="C290" s="54">
        <f>SUM(C276:C289)</f>
        <v>119.5</v>
      </c>
      <c r="D290" s="54"/>
      <c r="E290" s="68">
        <f aca="true" t="shared" si="121" ref="E290:P290">SUM(E276:E289)</f>
        <v>266170</v>
      </c>
      <c r="F290" s="68">
        <f t="shared" si="121"/>
        <v>0</v>
      </c>
      <c r="G290" s="68">
        <f t="shared" si="121"/>
        <v>0</v>
      </c>
      <c r="H290" s="68">
        <f t="shared" si="121"/>
        <v>0</v>
      </c>
      <c r="I290" s="68">
        <f t="shared" si="121"/>
        <v>0</v>
      </c>
      <c r="J290" s="68">
        <f t="shared" si="121"/>
        <v>0</v>
      </c>
      <c r="K290" s="68">
        <f t="shared" si="121"/>
        <v>0</v>
      </c>
      <c r="L290" s="68">
        <f t="shared" si="121"/>
        <v>0</v>
      </c>
      <c r="M290" s="68">
        <f t="shared" si="121"/>
        <v>0</v>
      </c>
      <c r="N290" s="68">
        <f t="shared" si="121"/>
        <v>20356</v>
      </c>
      <c r="O290" s="68">
        <f t="shared" si="121"/>
        <v>20356</v>
      </c>
      <c r="P290" s="68">
        <f t="shared" si="121"/>
        <v>286526</v>
      </c>
      <c r="Q290" s="68"/>
      <c r="R290" s="228">
        <f>SUM(R276:R289)</f>
        <v>116230</v>
      </c>
      <c r="S290" s="40">
        <f t="shared" si="118"/>
        <v>402756</v>
      </c>
      <c r="T290" s="40">
        <f t="shared" si="119"/>
        <v>4833072</v>
      </c>
      <c r="U290" s="101"/>
    </row>
    <row r="291" spans="1:21" ht="55.5" customHeight="1">
      <c r="A291" s="268" t="s">
        <v>151</v>
      </c>
      <c r="B291" s="269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70"/>
      <c r="T291" s="141"/>
      <c r="U291" s="78"/>
    </row>
    <row r="292" spans="1:21" ht="36" customHeight="1">
      <c r="A292" s="37">
        <v>11</v>
      </c>
      <c r="B292" s="29" t="s">
        <v>46</v>
      </c>
      <c r="C292" s="30">
        <v>1</v>
      </c>
      <c r="D292" s="31">
        <v>3152</v>
      </c>
      <c r="E292" s="31">
        <f aca="true" t="shared" si="122" ref="E292:E298">ROUND(C292*D292,0)</f>
        <v>3152</v>
      </c>
      <c r="F292" s="31"/>
      <c r="G292" s="31"/>
      <c r="H292" s="31"/>
      <c r="I292" s="31"/>
      <c r="J292" s="31"/>
      <c r="K292" s="31"/>
      <c r="L292" s="31"/>
      <c r="M292" s="31"/>
      <c r="N292" s="31"/>
      <c r="O292" s="31">
        <f aca="true" t="shared" si="123" ref="O292:O298">SUM(F292:N292)</f>
        <v>0</v>
      </c>
      <c r="P292" s="32">
        <f aca="true" t="shared" si="124" ref="P292:P298">E292+O292</f>
        <v>3152</v>
      </c>
      <c r="Q292" s="32">
        <f>3200*C292</f>
        <v>3200</v>
      </c>
      <c r="R292" s="212">
        <f aca="true" t="shared" si="125" ref="R292:R298">Q292-P292</f>
        <v>48</v>
      </c>
      <c r="S292" s="32">
        <f aca="true" t="shared" si="126" ref="S292:S299">P292+R292</f>
        <v>3200</v>
      </c>
      <c r="T292" s="32">
        <f aca="true" t="shared" si="127" ref="T292:T299">S292*12</f>
        <v>38400</v>
      </c>
      <c r="U292" s="51"/>
    </row>
    <row r="293" spans="1:21" ht="36" customHeight="1">
      <c r="A293" s="37"/>
      <c r="B293" s="29" t="s">
        <v>335</v>
      </c>
      <c r="C293" s="30">
        <v>1</v>
      </c>
      <c r="D293" s="31">
        <v>2837</v>
      </c>
      <c r="E293" s="31">
        <f t="shared" si="122"/>
        <v>2837</v>
      </c>
      <c r="F293" s="31"/>
      <c r="G293" s="31"/>
      <c r="H293" s="31"/>
      <c r="I293" s="31"/>
      <c r="J293" s="31"/>
      <c r="K293" s="31"/>
      <c r="L293" s="31"/>
      <c r="M293" s="31"/>
      <c r="N293" s="31"/>
      <c r="O293" s="31">
        <f t="shared" si="123"/>
        <v>0</v>
      </c>
      <c r="P293" s="32">
        <f t="shared" si="124"/>
        <v>2837</v>
      </c>
      <c r="Q293" s="32">
        <f aca="true" t="shared" si="128" ref="Q293:Q298">3200*C293</f>
        <v>3200</v>
      </c>
      <c r="R293" s="212">
        <f t="shared" si="125"/>
        <v>363</v>
      </c>
      <c r="S293" s="32">
        <f t="shared" si="126"/>
        <v>3200</v>
      </c>
      <c r="T293" s="32">
        <f t="shared" si="127"/>
        <v>38400</v>
      </c>
      <c r="U293" s="51"/>
    </row>
    <row r="294" spans="1:24" ht="36" customHeight="1">
      <c r="A294" s="26">
        <v>9</v>
      </c>
      <c r="B294" s="29" t="s">
        <v>11</v>
      </c>
      <c r="C294" s="56">
        <v>1</v>
      </c>
      <c r="D294" s="28">
        <v>2768</v>
      </c>
      <c r="E294" s="31">
        <f>ROUND(C294*D294,0)</f>
        <v>2768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32">
        <f>E294+O294</f>
        <v>2768</v>
      </c>
      <c r="Q294" s="32">
        <f t="shared" si="128"/>
        <v>3200</v>
      </c>
      <c r="R294" s="212">
        <f t="shared" si="125"/>
        <v>432</v>
      </c>
      <c r="S294" s="32">
        <f t="shared" si="126"/>
        <v>3200</v>
      </c>
      <c r="T294" s="32">
        <f t="shared" si="127"/>
        <v>38400</v>
      </c>
      <c r="U294" s="51"/>
      <c r="W294" s="5"/>
      <c r="X294" s="5"/>
    </row>
    <row r="295" spans="1:21" ht="36" customHeight="1">
      <c r="A295" s="37">
        <v>5</v>
      </c>
      <c r="B295" s="33" t="s">
        <v>130</v>
      </c>
      <c r="C295" s="30">
        <v>1</v>
      </c>
      <c r="D295" s="31">
        <v>2176</v>
      </c>
      <c r="E295" s="31">
        <f t="shared" si="122"/>
        <v>2176</v>
      </c>
      <c r="F295" s="31"/>
      <c r="G295" s="31"/>
      <c r="H295" s="31"/>
      <c r="I295" s="31"/>
      <c r="J295" s="31"/>
      <c r="K295" s="31"/>
      <c r="L295" s="31"/>
      <c r="M295" s="31"/>
      <c r="N295" s="31"/>
      <c r="O295" s="31">
        <f t="shared" si="123"/>
        <v>0</v>
      </c>
      <c r="P295" s="32">
        <f t="shared" si="124"/>
        <v>2176</v>
      </c>
      <c r="Q295" s="32">
        <f t="shared" si="128"/>
        <v>3200</v>
      </c>
      <c r="R295" s="212">
        <f t="shared" si="125"/>
        <v>1024</v>
      </c>
      <c r="S295" s="32">
        <f t="shared" si="126"/>
        <v>3200</v>
      </c>
      <c r="T295" s="32">
        <f t="shared" si="127"/>
        <v>38400</v>
      </c>
      <c r="U295" s="51"/>
    </row>
    <row r="296" spans="1:21" ht="36" customHeight="1">
      <c r="A296" s="56">
        <v>5</v>
      </c>
      <c r="B296" s="33" t="s">
        <v>159</v>
      </c>
      <c r="C296" s="27">
        <v>11</v>
      </c>
      <c r="D296" s="31">
        <v>2176</v>
      </c>
      <c r="E296" s="31">
        <f t="shared" si="122"/>
        <v>23936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31">
        <f t="shared" si="123"/>
        <v>0</v>
      </c>
      <c r="P296" s="32">
        <f t="shared" si="124"/>
        <v>23936</v>
      </c>
      <c r="Q296" s="32">
        <f t="shared" si="128"/>
        <v>35200</v>
      </c>
      <c r="R296" s="212">
        <f t="shared" si="125"/>
        <v>11264</v>
      </c>
      <c r="S296" s="32">
        <f t="shared" si="126"/>
        <v>35200</v>
      </c>
      <c r="T296" s="32">
        <f t="shared" si="127"/>
        <v>422400</v>
      </c>
      <c r="U296" s="51"/>
    </row>
    <row r="297" spans="1:21" ht="36" customHeight="1">
      <c r="A297" s="26">
        <v>5</v>
      </c>
      <c r="B297" s="33" t="s">
        <v>107</v>
      </c>
      <c r="C297" s="30">
        <v>1</v>
      </c>
      <c r="D297" s="31">
        <v>2176</v>
      </c>
      <c r="E297" s="31">
        <f t="shared" si="122"/>
        <v>2176</v>
      </c>
      <c r="F297" s="31"/>
      <c r="G297" s="31"/>
      <c r="H297" s="31"/>
      <c r="I297" s="31"/>
      <c r="J297" s="31"/>
      <c r="K297" s="31"/>
      <c r="L297" s="31"/>
      <c r="M297" s="31"/>
      <c r="N297" s="31"/>
      <c r="O297" s="31">
        <f t="shared" si="123"/>
        <v>0</v>
      </c>
      <c r="P297" s="32">
        <f t="shared" si="124"/>
        <v>2176</v>
      </c>
      <c r="Q297" s="32">
        <f t="shared" si="128"/>
        <v>3200</v>
      </c>
      <c r="R297" s="212">
        <f t="shared" si="125"/>
        <v>1024</v>
      </c>
      <c r="S297" s="32">
        <f t="shared" si="126"/>
        <v>3200</v>
      </c>
      <c r="T297" s="32">
        <f t="shared" si="127"/>
        <v>38400</v>
      </c>
      <c r="U297" s="51"/>
    </row>
    <row r="298" spans="1:21" ht="36" customHeight="1">
      <c r="A298" s="37">
        <v>1</v>
      </c>
      <c r="B298" s="29" t="s">
        <v>71</v>
      </c>
      <c r="C298" s="30">
        <v>1</v>
      </c>
      <c r="D298" s="31">
        <v>1600</v>
      </c>
      <c r="E298" s="31">
        <f t="shared" si="122"/>
        <v>1600</v>
      </c>
      <c r="F298" s="31"/>
      <c r="G298" s="31"/>
      <c r="H298" s="31"/>
      <c r="I298" s="31"/>
      <c r="J298" s="31"/>
      <c r="K298" s="31"/>
      <c r="L298" s="31"/>
      <c r="M298" s="31"/>
      <c r="N298" s="31"/>
      <c r="O298" s="31">
        <f t="shared" si="123"/>
        <v>0</v>
      </c>
      <c r="P298" s="32">
        <f t="shared" si="124"/>
        <v>1600</v>
      </c>
      <c r="Q298" s="32">
        <f t="shared" si="128"/>
        <v>3200</v>
      </c>
      <c r="R298" s="212">
        <f t="shared" si="125"/>
        <v>1600</v>
      </c>
      <c r="S298" s="32">
        <f t="shared" si="126"/>
        <v>3200</v>
      </c>
      <c r="T298" s="32">
        <f t="shared" si="127"/>
        <v>38400</v>
      </c>
      <c r="U298" s="51"/>
    </row>
    <row r="299" spans="1:21" ht="37.5" customHeight="1">
      <c r="A299" s="37"/>
      <c r="B299" s="44" t="s">
        <v>119</v>
      </c>
      <c r="C299" s="54">
        <f>SUM(C292:C298)</f>
        <v>17</v>
      </c>
      <c r="D299" s="54"/>
      <c r="E299" s="54">
        <f aca="true" t="shared" si="129" ref="E299:P299">SUM(E292:E298)</f>
        <v>38645</v>
      </c>
      <c r="F299" s="54">
        <f t="shared" si="129"/>
        <v>0</v>
      </c>
      <c r="G299" s="54">
        <f t="shared" si="129"/>
        <v>0</v>
      </c>
      <c r="H299" s="54">
        <f t="shared" si="129"/>
        <v>0</v>
      </c>
      <c r="I299" s="54">
        <f t="shared" si="129"/>
        <v>0</v>
      </c>
      <c r="J299" s="54">
        <f t="shared" si="129"/>
        <v>0</v>
      </c>
      <c r="K299" s="54">
        <f t="shared" si="129"/>
        <v>0</v>
      </c>
      <c r="L299" s="54">
        <f t="shared" si="129"/>
        <v>0</v>
      </c>
      <c r="M299" s="54">
        <f t="shared" si="129"/>
        <v>0</v>
      </c>
      <c r="N299" s="54">
        <f t="shared" si="129"/>
        <v>0</v>
      </c>
      <c r="O299" s="54">
        <f t="shared" si="129"/>
        <v>0</v>
      </c>
      <c r="P299" s="54">
        <f t="shared" si="129"/>
        <v>38645</v>
      </c>
      <c r="Q299" s="54"/>
      <c r="R299" s="228">
        <f>SUM(R292:R298)</f>
        <v>15755</v>
      </c>
      <c r="S299" s="40">
        <f t="shared" si="126"/>
        <v>54400</v>
      </c>
      <c r="T299" s="40">
        <f t="shared" si="127"/>
        <v>652800</v>
      </c>
      <c r="U299" s="101"/>
    </row>
    <row r="300" spans="1:21" ht="60" customHeight="1">
      <c r="A300" s="230" t="s">
        <v>155</v>
      </c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2"/>
      <c r="T300" s="141"/>
      <c r="U300" s="78"/>
    </row>
    <row r="301" spans="1:24" ht="34.5" customHeight="1">
      <c r="A301" s="57">
        <v>10</v>
      </c>
      <c r="B301" s="173" t="s">
        <v>51</v>
      </c>
      <c r="C301" s="59">
        <v>1</v>
      </c>
      <c r="D301" s="31">
        <v>2912</v>
      </c>
      <c r="E301" s="31">
        <f aca="true" t="shared" si="130" ref="E301:E309">ROUND(C301*D301,0)</f>
        <v>2912</v>
      </c>
      <c r="F301" s="31"/>
      <c r="G301" s="31"/>
      <c r="H301" s="31"/>
      <c r="I301" s="31"/>
      <c r="J301" s="31"/>
      <c r="K301" s="31"/>
      <c r="L301" s="31"/>
      <c r="M301" s="31"/>
      <c r="N301" s="31"/>
      <c r="O301" s="31">
        <f aca="true" t="shared" si="131" ref="O301:O309">SUM(F301:N301)</f>
        <v>0</v>
      </c>
      <c r="P301" s="32">
        <f aca="true" t="shared" si="132" ref="P301:P309">E301+O301</f>
        <v>2912</v>
      </c>
      <c r="Q301" s="32">
        <f>3200*C301</f>
        <v>3200</v>
      </c>
      <c r="R301" s="212">
        <f>Q301-P301</f>
        <v>288</v>
      </c>
      <c r="S301" s="32">
        <f aca="true" t="shared" si="133" ref="S301:S310">P301+R301</f>
        <v>3200</v>
      </c>
      <c r="T301" s="32">
        <f aca="true" t="shared" si="134" ref="T301:T310">S301*12</f>
        <v>38400</v>
      </c>
      <c r="U301" s="51"/>
      <c r="X301" s="86"/>
    </row>
    <row r="302" spans="1:24" ht="34.5" customHeight="1">
      <c r="A302" s="167"/>
      <c r="B302" s="29" t="s">
        <v>24</v>
      </c>
      <c r="C302" s="168">
        <v>1</v>
      </c>
      <c r="D302" s="31">
        <v>2621</v>
      </c>
      <c r="E302" s="31">
        <f>ROUND(C302*D302,0)</f>
        <v>2621</v>
      </c>
      <c r="F302" s="31"/>
      <c r="G302" s="31"/>
      <c r="H302" s="31"/>
      <c r="I302" s="31"/>
      <c r="J302" s="31"/>
      <c r="K302" s="31"/>
      <c r="L302" s="31"/>
      <c r="M302" s="31"/>
      <c r="N302" s="31"/>
      <c r="O302" s="31">
        <f>SUM(F302:N302)</f>
        <v>0</v>
      </c>
      <c r="P302" s="32">
        <f>E302+O302</f>
        <v>2621</v>
      </c>
      <c r="Q302" s="32">
        <f aca="true" t="shared" si="135" ref="Q302:Q309">3200*C302</f>
        <v>3200</v>
      </c>
      <c r="R302" s="212">
        <f>Q302-P302</f>
        <v>579</v>
      </c>
      <c r="S302" s="32">
        <f t="shared" si="133"/>
        <v>3200</v>
      </c>
      <c r="T302" s="32">
        <f t="shared" si="134"/>
        <v>38400</v>
      </c>
      <c r="U302" s="51"/>
      <c r="X302" s="86"/>
    </row>
    <row r="303" spans="1:22" s="3" customFormat="1" ht="34.5" customHeight="1">
      <c r="A303" s="52">
        <v>10</v>
      </c>
      <c r="B303" s="29" t="s">
        <v>10</v>
      </c>
      <c r="C303" s="30">
        <v>1</v>
      </c>
      <c r="D303" s="31">
        <v>2912</v>
      </c>
      <c r="E303" s="31">
        <f>ROUND(C303*D303,0)</f>
        <v>2912</v>
      </c>
      <c r="F303" s="31"/>
      <c r="G303" s="31"/>
      <c r="H303" s="31"/>
      <c r="I303" s="31"/>
      <c r="J303" s="31"/>
      <c r="K303" s="31"/>
      <c r="L303" s="31"/>
      <c r="M303" s="31"/>
      <c r="N303" s="31"/>
      <c r="O303" s="31">
        <f>SUM(F303:N303)</f>
        <v>0</v>
      </c>
      <c r="P303" s="32">
        <f>E303+O303</f>
        <v>2912</v>
      </c>
      <c r="Q303" s="32">
        <f>3200*C303</f>
        <v>3200</v>
      </c>
      <c r="R303" s="212">
        <f>Q303-P303</f>
        <v>288</v>
      </c>
      <c r="S303" s="32">
        <f t="shared" si="133"/>
        <v>3200</v>
      </c>
      <c r="T303" s="32">
        <f t="shared" si="134"/>
        <v>38400</v>
      </c>
      <c r="U303" s="51"/>
      <c r="V303" s="1"/>
    </row>
    <row r="304" spans="1:21" ht="34.5" customHeight="1">
      <c r="A304" s="37">
        <v>9</v>
      </c>
      <c r="B304" s="29" t="s">
        <v>11</v>
      </c>
      <c r="C304" s="30">
        <v>3</v>
      </c>
      <c r="D304" s="31">
        <v>2768</v>
      </c>
      <c r="E304" s="31">
        <f t="shared" si="130"/>
        <v>8304</v>
      </c>
      <c r="F304" s="31"/>
      <c r="G304" s="31"/>
      <c r="H304" s="31"/>
      <c r="I304" s="31"/>
      <c r="J304" s="31"/>
      <c r="K304" s="31"/>
      <c r="L304" s="31"/>
      <c r="M304" s="31"/>
      <c r="N304" s="31"/>
      <c r="O304" s="31">
        <f t="shared" si="131"/>
        <v>0</v>
      </c>
      <c r="P304" s="32">
        <f t="shared" si="132"/>
        <v>8304</v>
      </c>
      <c r="Q304" s="32">
        <f t="shared" si="135"/>
        <v>9600</v>
      </c>
      <c r="R304" s="212">
        <f aca="true" t="shared" si="136" ref="R304:R309">Q304-P304</f>
        <v>1296</v>
      </c>
      <c r="S304" s="32">
        <f t="shared" si="133"/>
        <v>9600</v>
      </c>
      <c r="T304" s="32">
        <f t="shared" si="134"/>
        <v>115200</v>
      </c>
      <c r="U304" s="51"/>
    </row>
    <row r="305" spans="1:21" ht="34.5" customHeight="1">
      <c r="A305" s="37">
        <v>5</v>
      </c>
      <c r="B305" s="29" t="s">
        <v>158</v>
      </c>
      <c r="C305" s="30">
        <v>1</v>
      </c>
      <c r="D305" s="31">
        <v>2176</v>
      </c>
      <c r="E305" s="31">
        <f t="shared" si="130"/>
        <v>2176</v>
      </c>
      <c r="F305" s="31"/>
      <c r="G305" s="31"/>
      <c r="H305" s="31"/>
      <c r="I305" s="31"/>
      <c r="J305" s="31"/>
      <c r="K305" s="31"/>
      <c r="L305" s="31"/>
      <c r="M305" s="31"/>
      <c r="N305" s="31"/>
      <c r="O305" s="31">
        <f t="shared" si="131"/>
        <v>0</v>
      </c>
      <c r="P305" s="32">
        <f t="shared" si="132"/>
        <v>2176</v>
      </c>
      <c r="Q305" s="32">
        <f t="shared" si="135"/>
        <v>3200</v>
      </c>
      <c r="R305" s="212">
        <f t="shared" si="136"/>
        <v>1024</v>
      </c>
      <c r="S305" s="32">
        <f t="shared" si="133"/>
        <v>3200</v>
      </c>
      <c r="T305" s="32">
        <f t="shared" si="134"/>
        <v>38400</v>
      </c>
      <c r="U305" s="51"/>
    </row>
    <row r="306" spans="1:21" ht="34.5" customHeight="1">
      <c r="A306" s="37">
        <v>5</v>
      </c>
      <c r="B306" s="29" t="s">
        <v>157</v>
      </c>
      <c r="C306" s="30">
        <v>1</v>
      </c>
      <c r="D306" s="31">
        <v>2176</v>
      </c>
      <c r="E306" s="31">
        <f t="shared" si="130"/>
        <v>2176</v>
      </c>
      <c r="F306" s="31"/>
      <c r="G306" s="31"/>
      <c r="H306" s="31"/>
      <c r="I306" s="31"/>
      <c r="J306" s="31"/>
      <c r="K306" s="31"/>
      <c r="L306" s="31"/>
      <c r="M306" s="31"/>
      <c r="N306" s="31"/>
      <c r="O306" s="31">
        <f t="shared" si="131"/>
        <v>0</v>
      </c>
      <c r="P306" s="32">
        <f t="shared" si="132"/>
        <v>2176</v>
      </c>
      <c r="Q306" s="32">
        <f t="shared" si="135"/>
        <v>3200</v>
      </c>
      <c r="R306" s="212">
        <f t="shared" si="136"/>
        <v>1024</v>
      </c>
      <c r="S306" s="32">
        <f t="shared" si="133"/>
        <v>3200</v>
      </c>
      <c r="T306" s="32">
        <f t="shared" si="134"/>
        <v>38400</v>
      </c>
      <c r="U306" s="51"/>
    </row>
    <row r="307" spans="1:21" ht="34.5" customHeight="1">
      <c r="A307" s="37">
        <v>5</v>
      </c>
      <c r="B307" s="29" t="s">
        <v>93</v>
      </c>
      <c r="C307" s="30">
        <v>20</v>
      </c>
      <c r="D307" s="31">
        <v>2176</v>
      </c>
      <c r="E307" s="31">
        <f t="shared" si="130"/>
        <v>43520</v>
      </c>
      <c r="F307" s="31"/>
      <c r="G307" s="31"/>
      <c r="H307" s="31"/>
      <c r="I307" s="31"/>
      <c r="J307" s="31"/>
      <c r="K307" s="31"/>
      <c r="L307" s="31"/>
      <c r="M307" s="31"/>
      <c r="N307" s="31">
        <v>2785</v>
      </c>
      <c r="O307" s="31">
        <f t="shared" si="131"/>
        <v>2785</v>
      </c>
      <c r="P307" s="32">
        <f t="shared" si="132"/>
        <v>46305</v>
      </c>
      <c r="Q307" s="32">
        <f>3200*C307+N307</f>
        <v>66785</v>
      </c>
      <c r="R307" s="212">
        <f t="shared" si="136"/>
        <v>20480</v>
      </c>
      <c r="S307" s="32">
        <f t="shared" si="133"/>
        <v>66785</v>
      </c>
      <c r="T307" s="32">
        <f t="shared" si="134"/>
        <v>801420</v>
      </c>
      <c r="U307" s="51"/>
    </row>
    <row r="308" spans="1:21" ht="34.5" customHeight="1">
      <c r="A308" s="37">
        <v>5</v>
      </c>
      <c r="B308" s="29" t="s">
        <v>81</v>
      </c>
      <c r="C308" s="30">
        <v>10</v>
      </c>
      <c r="D308" s="31">
        <v>2176</v>
      </c>
      <c r="E308" s="31">
        <f t="shared" si="130"/>
        <v>21760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1">
        <f t="shared" si="131"/>
        <v>0</v>
      </c>
      <c r="P308" s="32">
        <f t="shared" si="132"/>
        <v>21760</v>
      </c>
      <c r="Q308" s="32">
        <f t="shared" si="135"/>
        <v>32000</v>
      </c>
      <c r="R308" s="212">
        <f t="shared" si="136"/>
        <v>10240</v>
      </c>
      <c r="S308" s="32">
        <f t="shared" si="133"/>
        <v>32000</v>
      </c>
      <c r="T308" s="32">
        <f t="shared" si="134"/>
        <v>384000</v>
      </c>
      <c r="U308" s="51"/>
    </row>
    <row r="309" spans="1:21" ht="34.5" customHeight="1">
      <c r="A309" s="37">
        <v>1</v>
      </c>
      <c r="B309" s="29" t="s">
        <v>71</v>
      </c>
      <c r="C309" s="30">
        <v>6</v>
      </c>
      <c r="D309" s="31">
        <v>1600</v>
      </c>
      <c r="E309" s="31">
        <f t="shared" si="130"/>
        <v>9600</v>
      </c>
      <c r="F309" s="31"/>
      <c r="G309" s="31"/>
      <c r="H309" s="31"/>
      <c r="I309" s="31"/>
      <c r="J309" s="31"/>
      <c r="K309" s="31"/>
      <c r="L309" s="31"/>
      <c r="M309" s="31"/>
      <c r="N309" s="31"/>
      <c r="O309" s="31">
        <f t="shared" si="131"/>
        <v>0</v>
      </c>
      <c r="P309" s="32">
        <f t="shared" si="132"/>
        <v>9600</v>
      </c>
      <c r="Q309" s="32">
        <f t="shared" si="135"/>
        <v>19200</v>
      </c>
      <c r="R309" s="212">
        <f t="shared" si="136"/>
        <v>9600</v>
      </c>
      <c r="S309" s="32">
        <f t="shared" si="133"/>
        <v>19200</v>
      </c>
      <c r="T309" s="32">
        <f t="shared" si="134"/>
        <v>230400</v>
      </c>
      <c r="U309" s="51"/>
    </row>
    <row r="310" spans="1:21" ht="37.5" customHeight="1">
      <c r="A310" s="37"/>
      <c r="B310" s="44" t="s">
        <v>119</v>
      </c>
      <c r="C310" s="54">
        <f>SUM(C301:C309)</f>
        <v>44</v>
      </c>
      <c r="D310" s="54"/>
      <c r="E310" s="68">
        <f aca="true" t="shared" si="137" ref="E310:P310">SUM(E301:E309)</f>
        <v>95981</v>
      </c>
      <c r="F310" s="68">
        <f t="shared" si="137"/>
        <v>0</v>
      </c>
      <c r="G310" s="68">
        <f t="shared" si="137"/>
        <v>0</v>
      </c>
      <c r="H310" s="68">
        <f t="shared" si="137"/>
        <v>0</v>
      </c>
      <c r="I310" s="68">
        <f t="shared" si="137"/>
        <v>0</v>
      </c>
      <c r="J310" s="68">
        <f t="shared" si="137"/>
        <v>0</v>
      </c>
      <c r="K310" s="68">
        <f t="shared" si="137"/>
        <v>0</v>
      </c>
      <c r="L310" s="68">
        <f t="shared" si="137"/>
        <v>0</v>
      </c>
      <c r="M310" s="68">
        <f t="shared" si="137"/>
        <v>0</v>
      </c>
      <c r="N310" s="68">
        <f t="shared" si="137"/>
        <v>2785</v>
      </c>
      <c r="O310" s="68">
        <f t="shared" si="137"/>
        <v>2785</v>
      </c>
      <c r="P310" s="68">
        <f t="shared" si="137"/>
        <v>98766</v>
      </c>
      <c r="Q310" s="68"/>
      <c r="R310" s="228">
        <f>SUM(R301:R309)</f>
        <v>44819</v>
      </c>
      <c r="S310" s="40">
        <f t="shared" si="133"/>
        <v>143585</v>
      </c>
      <c r="T310" s="40">
        <f t="shared" si="134"/>
        <v>1723020</v>
      </c>
      <c r="U310" s="101"/>
    </row>
    <row r="311" spans="1:21" ht="55.5" customHeight="1">
      <c r="A311" s="265" t="s">
        <v>156</v>
      </c>
      <c r="B311" s="266"/>
      <c r="C311" s="266"/>
      <c r="D311" s="266"/>
      <c r="E311" s="266"/>
      <c r="F311" s="266"/>
      <c r="G311" s="266"/>
      <c r="H311" s="266"/>
      <c r="I311" s="266"/>
      <c r="J311" s="266"/>
      <c r="K311" s="266"/>
      <c r="L311" s="266"/>
      <c r="M311" s="266"/>
      <c r="N311" s="266"/>
      <c r="O311" s="266"/>
      <c r="P311" s="266"/>
      <c r="Q311" s="266"/>
      <c r="R311" s="266"/>
      <c r="S311" s="267"/>
      <c r="T311" s="215"/>
      <c r="U311" s="199"/>
    </row>
    <row r="312" spans="1:24" ht="34.5" customHeight="1">
      <c r="A312" s="58">
        <v>10</v>
      </c>
      <c r="B312" s="173" t="s">
        <v>51</v>
      </c>
      <c r="C312" s="59">
        <v>1</v>
      </c>
      <c r="D312" s="31">
        <v>2912</v>
      </c>
      <c r="E312" s="31">
        <f>ROUND(C312*D312,0)</f>
        <v>2912</v>
      </c>
      <c r="F312" s="31"/>
      <c r="G312" s="31"/>
      <c r="H312" s="31"/>
      <c r="I312" s="31"/>
      <c r="J312" s="31"/>
      <c r="K312" s="31"/>
      <c r="L312" s="31"/>
      <c r="M312" s="31"/>
      <c r="N312" s="31"/>
      <c r="O312" s="31">
        <f>SUM(F312:N312)</f>
        <v>0</v>
      </c>
      <c r="P312" s="32">
        <f>E312+O312</f>
        <v>2912</v>
      </c>
      <c r="Q312" s="32">
        <f>3200*C312</f>
        <v>3200</v>
      </c>
      <c r="R312" s="212">
        <f aca="true" t="shared" si="138" ref="R312:R325">Q312-P312</f>
        <v>288</v>
      </c>
      <c r="S312" s="32">
        <f aca="true" t="shared" si="139" ref="S312:S326">P312+R312</f>
        <v>3200</v>
      </c>
      <c r="T312" s="32">
        <f aca="true" t="shared" si="140" ref="T312:T326">S312*12</f>
        <v>38400</v>
      </c>
      <c r="U312" s="51"/>
      <c r="X312" s="86"/>
    </row>
    <row r="313" spans="1:21" ht="34.5" customHeight="1">
      <c r="A313" s="37"/>
      <c r="B313" s="29" t="s">
        <v>240</v>
      </c>
      <c r="C313" s="30">
        <v>2</v>
      </c>
      <c r="D313" s="31">
        <v>2621</v>
      </c>
      <c r="E313" s="31">
        <f>ROUND(C313*D313,0)</f>
        <v>5242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>
        <f>SUM(F313:N313)</f>
        <v>0</v>
      </c>
      <c r="P313" s="32">
        <f>E313+O313</f>
        <v>5242</v>
      </c>
      <c r="Q313" s="32">
        <f aca="true" t="shared" si="141" ref="Q313:Q325">3200*C313</f>
        <v>6400</v>
      </c>
      <c r="R313" s="212">
        <f t="shared" si="138"/>
        <v>1158</v>
      </c>
      <c r="S313" s="32">
        <f t="shared" si="139"/>
        <v>6400</v>
      </c>
      <c r="T313" s="32">
        <f t="shared" si="140"/>
        <v>76800</v>
      </c>
      <c r="U313" s="51"/>
    </row>
    <row r="314" spans="1:21" ht="34.5" customHeight="1">
      <c r="A314" s="37">
        <v>10</v>
      </c>
      <c r="B314" s="29" t="s">
        <v>10</v>
      </c>
      <c r="C314" s="30">
        <v>1</v>
      </c>
      <c r="D314" s="31">
        <v>2912</v>
      </c>
      <c r="E314" s="31">
        <f>ROUND(C314*D314,0)</f>
        <v>2912</v>
      </c>
      <c r="F314" s="31"/>
      <c r="G314" s="31"/>
      <c r="H314" s="31"/>
      <c r="I314" s="31"/>
      <c r="J314" s="31"/>
      <c r="K314" s="31"/>
      <c r="L314" s="31"/>
      <c r="M314" s="31"/>
      <c r="N314" s="31"/>
      <c r="O314" s="31">
        <f>SUM(F314:N314)</f>
        <v>0</v>
      </c>
      <c r="P314" s="32">
        <f>E314+O314</f>
        <v>2912</v>
      </c>
      <c r="Q314" s="32">
        <f t="shared" si="141"/>
        <v>3200</v>
      </c>
      <c r="R314" s="212">
        <f t="shared" si="138"/>
        <v>288</v>
      </c>
      <c r="S314" s="32">
        <f t="shared" si="139"/>
        <v>3200</v>
      </c>
      <c r="T314" s="32">
        <f t="shared" si="140"/>
        <v>38400</v>
      </c>
      <c r="U314" s="51"/>
    </row>
    <row r="315" spans="1:21" ht="48" customHeight="1">
      <c r="A315" s="60"/>
      <c r="B315" s="61" t="s">
        <v>47</v>
      </c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32">
        <f t="shared" si="141"/>
        <v>0</v>
      </c>
      <c r="R315" s="212">
        <f t="shared" si="138"/>
        <v>0</v>
      </c>
      <c r="S315" s="32">
        <f t="shared" si="139"/>
        <v>0</v>
      </c>
      <c r="T315" s="32">
        <f t="shared" si="140"/>
        <v>0</v>
      </c>
      <c r="U315" s="51"/>
    </row>
    <row r="316" spans="1:21" ht="34.5" customHeight="1">
      <c r="A316" s="37">
        <v>10</v>
      </c>
      <c r="B316" s="29" t="s">
        <v>10</v>
      </c>
      <c r="C316" s="30">
        <v>1</v>
      </c>
      <c r="D316" s="31">
        <v>2912</v>
      </c>
      <c r="E316" s="31">
        <f>ROUND(C316*D316,0)</f>
        <v>2912</v>
      </c>
      <c r="F316" s="31"/>
      <c r="G316" s="31"/>
      <c r="H316" s="31"/>
      <c r="I316" s="31"/>
      <c r="J316" s="31"/>
      <c r="K316" s="31"/>
      <c r="L316" s="31"/>
      <c r="M316" s="31"/>
      <c r="N316" s="31"/>
      <c r="O316" s="31">
        <f>SUM(F316:N316)</f>
        <v>0</v>
      </c>
      <c r="P316" s="32">
        <f>E316+O316</f>
        <v>2912</v>
      </c>
      <c r="Q316" s="32">
        <f t="shared" si="141"/>
        <v>3200</v>
      </c>
      <c r="R316" s="212">
        <f t="shared" si="138"/>
        <v>288</v>
      </c>
      <c r="S316" s="32">
        <f t="shared" si="139"/>
        <v>3200</v>
      </c>
      <c r="T316" s="32">
        <f t="shared" si="140"/>
        <v>38400</v>
      </c>
      <c r="U316" s="51"/>
    </row>
    <row r="317" spans="1:21" ht="34.5" customHeight="1">
      <c r="A317" s="37">
        <v>8</v>
      </c>
      <c r="B317" s="29" t="s">
        <v>146</v>
      </c>
      <c r="C317" s="30">
        <v>7</v>
      </c>
      <c r="D317" s="31">
        <v>2624</v>
      </c>
      <c r="E317" s="31">
        <f aca="true" t="shared" si="142" ref="E317:E324">ROUND(C317*D317,0)</f>
        <v>18368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1">
        <f aca="true" t="shared" si="143" ref="O317:O324">SUM(F317:N317)</f>
        <v>0</v>
      </c>
      <c r="P317" s="32">
        <f aca="true" t="shared" si="144" ref="P317:P324">E317+O317</f>
        <v>18368</v>
      </c>
      <c r="Q317" s="32">
        <f t="shared" si="141"/>
        <v>22400</v>
      </c>
      <c r="R317" s="212">
        <f t="shared" si="138"/>
        <v>4032</v>
      </c>
      <c r="S317" s="32">
        <f t="shared" si="139"/>
        <v>22400</v>
      </c>
      <c r="T317" s="32">
        <f t="shared" si="140"/>
        <v>268800</v>
      </c>
      <c r="U317" s="51"/>
    </row>
    <row r="318" spans="1:21" ht="34.5" customHeight="1">
      <c r="A318" s="26">
        <v>7</v>
      </c>
      <c r="B318" s="33" t="s">
        <v>14</v>
      </c>
      <c r="C318" s="27">
        <v>3</v>
      </c>
      <c r="D318" s="28">
        <v>2464</v>
      </c>
      <c r="E318" s="28">
        <f>ROUND(C318*D318,0)</f>
        <v>7392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>
        <f>SUM(F318:N318)</f>
        <v>0</v>
      </c>
      <c r="P318" s="32">
        <f>E318+O318</f>
        <v>7392</v>
      </c>
      <c r="Q318" s="32">
        <f t="shared" si="141"/>
        <v>9600</v>
      </c>
      <c r="R318" s="212">
        <f t="shared" si="138"/>
        <v>2208</v>
      </c>
      <c r="S318" s="32">
        <f t="shared" si="139"/>
        <v>9600</v>
      </c>
      <c r="T318" s="32">
        <f t="shared" si="140"/>
        <v>115200</v>
      </c>
      <c r="U318" s="51"/>
    </row>
    <row r="319" spans="1:21" ht="34.5" customHeight="1">
      <c r="A319" s="37">
        <v>5</v>
      </c>
      <c r="B319" s="29" t="s">
        <v>48</v>
      </c>
      <c r="C319" s="30">
        <v>13</v>
      </c>
      <c r="D319" s="31">
        <v>2176</v>
      </c>
      <c r="E319" s="31">
        <f t="shared" si="142"/>
        <v>28288</v>
      </c>
      <c r="F319" s="31"/>
      <c r="G319" s="31"/>
      <c r="H319" s="31"/>
      <c r="I319" s="31"/>
      <c r="J319" s="31"/>
      <c r="K319" s="31"/>
      <c r="L319" s="31"/>
      <c r="M319" s="31"/>
      <c r="N319" s="31"/>
      <c r="O319" s="31">
        <f t="shared" si="143"/>
        <v>0</v>
      </c>
      <c r="P319" s="32">
        <f t="shared" si="144"/>
        <v>28288</v>
      </c>
      <c r="Q319" s="32">
        <f t="shared" si="141"/>
        <v>41600</v>
      </c>
      <c r="R319" s="212">
        <f t="shared" si="138"/>
        <v>13312</v>
      </c>
      <c r="S319" s="32">
        <f t="shared" si="139"/>
        <v>41600</v>
      </c>
      <c r="T319" s="32">
        <f t="shared" si="140"/>
        <v>499200</v>
      </c>
      <c r="U319" s="51"/>
    </row>
    <row r="320" spans="1:21" ht="34.5" customHeight="1">
      <c r="A320" s="37">
        <v>5</v>
      </c>
      <c r="B320" s="29" t="s">
        <v>369</v>
      </c>
      <c r="C320" s="30">
        <v>1</v>
      </c>
      <c r="D320" s="31">
        <v>2176</v>
      </c>
      <c r="E320" s="31">
        <f>ROUND(C320*D320,0)</f>
        <v>2176</v>
      </c>
      <c r="F320" s="31"/>
      <c r="G320" s="31"/>
      <c r="H320" s="31"/>
      <c r="I320" s="31"/>
      <c r="J320" s="31"/>
      <c r="K320" s="31"/>
      <c r="L320" s="31"/>
      <c r="M320" s="31"/>
      <c r="N320" s="31"/>
      <c r="O320" s="31">
        <f>SUM(F320:N320)</f>
        <v>0</v>
      </c>
      <c r="P320" s="32">
        <f>E320+O320</f>
        <v>2176</v>
      </c>
      <c r="Q320" s="32">
        <f t="shared" si="141"/>
        <v>3200</v>
      </c>
      <c r="R320" s="212">
        <f t="shared" si="138"/>
        <v>1024</v>
      </c>
      <c r="S320" s="32">
        <f t="shared" si="139"/>
        <v>3200</v>
      </c>
      <c r="T320" s="32">
        <f t="shared" si="140"/>
        <v>38400</v>
      </c>
      <c r="U320" s="51"/>
    </row>
    <row r="321" spans="1:21" ht="34.5" customHeight="1">
      <c r="A321" s="37">
        <v>5</v>
      </c>
      <c r="B321" s="29" t="s">
        <v>81</v>
      </c>
      <c r="C321" s="30">
        <v>1</v>
      </c>
      <c r="D321" s="31">
        <v>2176</v>
      </c>
      <c r="E321" s="31">
        <f>ROUND(C321*D321,0)</f>
        <v>2176</v>
      </c>
      <c r="F321" s="31"/>
      <c r="G321" s="31"/>
      <c r="H321" s="31"/>
      <c r="I321" s="31"/>
      <c r="J321" s="31"/>
      <c r="K321" s="31"/>
      <c r="L321" s="31"/>
      <c r="M321" s="31"/>
      <c r="N321" s="31"/>
      <c r="O321" s="31">
        <f>SUM(F321:N321)</f>
        <v>0</v>
      </c>
      <c r="P321" s="32">
        <f>E321+O321</f>
        <v>2176</v>
      </c>
      <c r="Q321" s="32">
        <f t="shared" si="141"/>
        <v>3200</v>
      </c>
      <c r="R321" s="212">
        <f t="shared" si="138"/>
        <v>1024</v>
      </c>
      <c r="S321" s="32">
        <f t="shared" si="139"/>
        <v>3200</v>
      </c>
      <c r="T321" s="32">
        <f t="shared" si="140"/>
        <v>38400</v>
      </c>
      <c r="U321" s="51"/>
    </row>
    <row r="322" spans="1:21" ht="55.5" customHeight="1">
      <c r="A322" s="37">
        <v>2</v>
      </c>
      <c r="B322" s="29" t="s">
        <v>243</v>
      </c>
      <c r="C322" s="30">
        <v>203</v>
      </c>
      <c r="D322" s="31">
        <v>1744</v>
      </c>
      <c r="E322" s="31">
        <f>ROUND(C322*D322,0)</f>
        <v>354032</v>
      </c>
      <c r="F322" s="31"/>
      <c r="G322" s="31"/>
      <c r="H322" s="31"/>
      <c r="I322" s="31"/>
      <c r="J322" s="31"/>
      <c r="K322" s="31"/>
      <c r="L322" s="31"/>
      <c r="M322" s="31"/>
      <c r="N322" s="31">
        <v>26509</v>
      </c>
      <c r="O322" s="31">
        <f>SUM(F322:N322)</f>
        <v>26509</v>
      </c>
      <c r="P322" s="32">
        <f>E322+O322</f>
        <v>380541</v>
      </c>
      <c r="Q322" s="32">
        <f>3200*C322+N322</f>
        <v>676109</v>
      </c>
      <c r="R322" s="212">
        <f t="shared" si="138"/>
        <v>295568</v>
      </c>
      <c r="S322" s="32">
        <f t="shared" si="139"/>
        <v>676109</v>
      </c>
      <c r="T322" s="32">
        <f t="shared" si="140"/>
        <v>8113308</v>
      </c>
      <c r="U322" s="51"/>
    </row>
    <row r="323" spans="1:21" ht="34.5" customHeight="1">
      <c r="A323" s="37">
        <v>1</v>
      </c>
      <c r="B323" s="29" t="s">
        <v>66</v>
      </c>
      <c r="C323" s="30">
        <v>3</v>
      </c>
      <c r="D323" s="31">
        <v>1600</v>
      </c>
      <c r="E323" s="31">
        <f t="shared" si="142"/>
        <v>4800</v>
      </c>
      <c r="F323" s="31"/>
      <c r="G323" s="31"/>
      <c r="H323" s="31"/>
      <c r="I323" s="31"/>
      <c r="J323" s="31"/>
      <c r="K323" s="31"/>
      <c r="L323" s="31"/>
      <c r="M323" s="31"/>
      <c r="N323" s="31"/>
      <c r="O323" s="31">
        <f t="shared" si="143"/>
        <v>0</v>
      </c>
      <c r="P323" s="32">
        <f t="shared" si="144"/>
        <v>4800</v>
      </c>
      <c r="Q323" s="32">
        <f t="shared" si="141"/>
        <v>9600</v>
      </c>
      <c r="R323" s="212">
        <f t="shared" si="138"/>
        <v>4800</v>
      </c>
      <c r="S323" s="32">
        <f t="shared" si="139"/>
        <v>9600</v>
      </c>
      <c r="T323" s="32">
        <f t="shared" si="140"/>
        <v>115200</v>
      </c>
      <c r="U323" s="51"/>
    </row>
    <row r="324" spans="1:21" ht="34.5" customHeight="1">
      <c r="A324" s="37">
        <v>1</v>
      </c>
      <c r="B324" s="29" t="s">
        <v>53</v>
      </c>
      <c r="C324" s="30">
        <v>27.5</v>
      </c>
      <c r="D324" s="31">
        <v>1600</v>
      </c>
      <c r="E324" s="31">
        <f t="shared" si="142"/>
        <v>44000</v>
      </c>
      <c r="F324" s="31"/>
      <c r="G324" s="31"/>
      <c r="H324" s="31"/>
      <c r="I324" s="31"/>
      <c r="J324" s="31"/>
      <c r="K324" s="31"/>
      <c r="L324" s="31"/>
      <c r="M324" s="31"/>
      <c r="N324" s="31"/>
      <c r="O324" s="31">
        <f t="shared" si="143"/>
        <v>0</v>
      </c>
      <c r="P324" s="32">
        <f t="shared" si="144"/>
        <v>44000</v>
      </c>
      <c r="Q324" s="32">
        <f t="shared" si="141"/>
        <v>88000</v>
      </c>
      <c r="R324" s="212">
        <f t="shared" si="138"/>
        <v>44000</v>
      </c>
      <c r="S324" s="32">
        <f t="shared" si="139"/>
        <v>88000</v>
      </c>
      <c r="T324" s="32">
        <f t="shared" si="140"/>
        <v>1056000</v>
      </c>
      <c r="U324" s="51"/>
    </row>
    <row r="325" spans="1:21" ht="34.5" customHeight="1">
      <c r="A325" s="37">
        <v>1</v>
      </c>
      <c r="B325" s="29" t="s">
        <v>71</v>
      </c>
      <c r="C325" s="30">
        <v>27</v>
      </c>
      <c r="D325" s="31">
        <v>1600</v>
      </c>
      <c r="E325" s="31">
        <f>ROUND(C325*D325,0)</f>
        <v>43200</v>
      </c>
      <c r="F325" s="31"/>
      <c r="G325" s="31"/>
      <c r="H325" s="31"/>
      <c r="I325" s="31"/>
      <c r="J325" s="31"/>
      <c r="K325" s="31"/>
      <c r="L325" s="31"/>
      <c r="M325" s="31"/>
      <c r="N325" s="31"/>
      <c r="O325" s="31">
        <f>SUM(F325:N325)</f>
        <v>0</v>
      </c>
      <c r="P325" s="32">
        <f>E325+O325</f>
        <v>43200</v>
      </c>
      <c r="Q325" s="32">
        <f t="shared" si="141"/>
        <v>86400</v>
      </c>
      <c r="R325" s="212">
        <f t="shared" si="138"/>
        <v>43200</v>
      </c>
      <c r="S325" s="32">
        <f t="shared" si="139"/>
        <v>86400</v>
      </c>
      <c r="T325" s="32">
        <f t="shared" si="140"/>
        <v>1036800</v>
      </c>
      <c r="U325" s="51"/>
    </row>
    <row r="326" spans="1:21" s="3" customFormat="1" ht="37.5" customHeight="1">
      <c r="A326" s="38"/>
      <c r="B326" s="34" t="s">
        <v>119</v>
      </c>
      <c r="C326" s="35">
        <f>SUM(C312:C325)</f>
        <v>290.5</v>
      </c>
      <c r="D326" s="35"/>
      <c r="E326" s="64">
        <f aca="true" t="shared" si="145" ref="E326:P326">SUM(E312:E325)</f>
        <v>518410</v>
      </c>
      <c r="F326" s="64">
        <f t="shared" si="145"/>
        <v>0</v>
      </c>
      <c r="G326" s="64">
        <f t="shared" si="145"/>
        <v>0</v>
      </c>
      <c r="H326" s="64">
        <f t="shared" si="145"/>
        <v>0</v>
      </c>
      <c r="I326" s="64">
        <f t="shared" si="145"/>
        <v>0</v>
      </c>
      <c r="J326" s="64">
        <f t="shared" si="145"/>
        <v>0</v>
      </c>
      <c r="K326" s="64">
        <f t="shared" si="145"/>
        <v>0</v>
      </c>
      <c r="L326" s="64">
        <f t="shared" si="145"/>
        <v>0</v>
      </c>
      <c r="M326" s="64">
        <f t="shared" si="145"/>
        <v>0</v>
      </c>
      <c r="N326" s="64">
        <f t="shared" si="145"/>
        <v>26509</v>
      </c>
      <c r="O326" s="64">
        <f t="shared" si="145"/>
        <v>26509</v>
      </c>
      <c r="P326" s="64">
        <f t="shared" si="145"/>
        <v>544919</v>
      </c>
      <c r="Q326" s="64"/>
      <c r="R326" s="148">
        <f>SUM(R312:R325)</f>
        <v>411190</v>
      </c>
      <c r="S326" s="40">
        <f t="shared" si="139"/>
        <v>956109</v>
      </c>
      <c r="T326" s="40">
        <f t="shared" si="140"/>
        <v>11473308</v>
      </c>
      <c r="U326" s="101"/>
    </row>
    <row r="327" spans="1:26" ht="48" customHeight="1">
      <c r="A327" s="62"/>
      <c r="B327" s="61" t="s">
        <v>100</v>
      </c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219">
        <f>Q327*C327</f>
        <v>0</v>
      </c>
      <c r="S327" s="32">
        <f>P327*12</f>
        <v>0</v>
      </c>
      <c r="T327" s="32"/>
      <c r="U327" s="51"/>
      <c r="V327" s="67"/>
      <c r="W327" s="4"/>
      <c r="X327" s="4"/>
      <c r="Y327" s="4"/>
      <c r="Z327" s="4"/>
    </row>
    <row r="328" spans="1:21" ht="54" customHeight="1">
      <c r="A328" s="37">
        <v>8</v>
      </c>
      <c r="B328" s="29" t="s">
        <v>77</v>
      </c>
      <c r="C328" s="30">
        <v>1</v>
      </c>
      <c r="D328" s="31">
        <v>2624</v>
      </c>
      <c r="E328" s="31">
        <f>ROUND(C328*D328,0)</f>
        <v>2624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1">
        <f>SUM(F328:N328)</f>
        <v>0</v>
      </c>
      <c r="P328" s="32">
        <f>E328+O328</f>
        <v>2624</v>
      </c>
      <c r="Q328" s="32">
        <f>3200*C328</f>
        <v>3200</v>
      </c>
      <c r="R328" s="212">
        <f>Q328-P328</f>
        <v>576</v>
      </c>
      <c r="S328" s="32">
        <f>P328+R328</f>
        <v>3200</v>
      </c>
      <c r="T328" s="32">
        <f>S328*12</f>
        <v>38400</v>
      </c>
      <c r="U328" s="51"/>
    </row>
    <row r="329" spans="1:21" ht="33" customHeight="1">
      <c r="A329" s="37">
        <v>5</v>
      </c>
      <c r="B329" s="29" t="s">
        <v>26</v>
      </c>
      <c r="C329" s="30">
        <v>1</v>
      </c>
      <c r="D329" s="31">
        <v>2176</v>
      </c>
      <c r="E329" s="31">
        <f>ROUND(C329*D329,0)</f>
        <v>2176</v>
      </c>
      <c r="F329" s="31"/>
      <c r="G329" s="31"/>
      <c r="H329" s="31"/>
      <c r="I329" s="31"/>
      <c r="J329" s="31"/>
      <c r="K329" s="31"/>
      <c r="L329" s="31"/>
      <c r="M329" s="31"/>
      <c r="N329" s="31"/>
      <c r="O329" s="31">
        <f>SUM(F329:N329)</f>
        <v>0</v>
      </c>
      <c r="P329" s="32">
        <f>E329+O329</f>
        <v>2176</v>
      </c>
      <c r="Q329" s="32">
        <f>3200*C329</f>
        <v>3200</v>
      </c>
      <c r="R329" s="212">
        <f>Q329-P329</f>
        <v>1024</v>
      </c>
      <c r="S329" s="32">
        <f>P329+R329</f>
        <v>3200</v>
      </c>
      <c r="T329" s="32">
        <f>S329*12</f>
        <v>38400</v>
      </c>
      <c r="U329" s="51"/>
    </row>
    <row r="330" spans="1:21" ht="53.25" customHeight="1">
      <c r="A330" s="37">
        <v>5</v>
      </c>
      <c r="B330" s="29" t="s">
        <v>115</v>
      </c>
      <c r="C330" s="30">
        <v>1.5</v>
      </c>
      <c r="D330" s="31">
        <v>2176</v>
      </c>
      <c r="E330" s="31">
        <f>ROUND(C330*D330,0)</f>
        <v>3264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>
        <f>SUM(F330:N330)</f>
        <v>0</v>
      </c>
      <c r="P330" s="32">
        <f>E330+O330</f>
        <v>3264</v>
      </c>
      <c r="Q330" s="32">
        <f>3200*C330</f>
        <v>4800</v>
      </c>
      <c r="R330" s="212">
        <f>Q330-P330</f>
        <v>1536</v>
      </c>
      <c r="S330" s="32">
        <f>P330+R330</f>
        <v>4800</v>
      </c>
      <c r="T330" s="32">
        <f>S330*12</f>
        <v>57600</v>
      </c>
      <c r="U330" s="51"/>
    </row>
    <row r="331" spans="1:24" ht="36" customHeight="1">
      <c r="A331" s="37">
        <v>3</v>
      </c>
      <c r="B331" s="29" t="s">
        <v>64</v>
      </c>
      <c r="C331" s="30">
        <v>9.5</v>
      </c>
      <c r="D331" s="31">
        <v>1888</v>
      </c>
      <c r="E331" s="31">
        <f>ROUND(C331*D331,0)</f>
        <v>17936</v>
      </c>
      <c r="F331" s="31"/>
      <c r="G331" s="31">
        <v>2549</v>
      </c>
      <c r="H331" s="31"/>
      <c r="I331" s="31"/>
      <c r="J331" s="31"/>
      <c r="K331" s="31"/>
      <c r="L331" s="31"/>
      <c r="M331" s="31"/>
      <c r="N331" s="31"/>
      <c r="O331" s="31">
        <f>SUM(F331:N331)</f>
        <v>2549</v>
      </c>
      <c r="P331" s="32">
        <f>E331+O331</f>
        <v>20485</v>
      </c>
      <c r="Q331" s="32">
        <f>3200*C331</f>
        <v>30400</v>
      </c>
      <c r="R331" s="212">
        <f>Q331-P331</f>
        <v>9915</v>
      </c>
      <c r="S331" s="32">
        <f>P331+R331</f>
        <v>30400</v>
      </c>
      <c r="T331" s="32">
        <f>S331*12</f>
        <v>364800</v>
      </c>
      <c r="U331" s="51"/>
      <c r="W331" s="86"/>
      <c r="X331" s="86"/>
    </row>
    <row r="332" spans="1:21" s="3" customFormat="1" ht="37.5" customHeight="1">
      <c r="A332" s="38"/>
      <c r="B332" s="34" t="s">
        <v>119</v>
      </c>
      <c r="C332" s="35">
        <f>SUM(C328:C331)</f>
        <v>13</v>
      </c>
      <c r="D332" s="36"/>
      <c r="E332" s="36">
        <f>SUM(E328:E331)</f>
        <v>26000</v>
      </c>
      <c r="F332" s="36">
        <f>SUM(F328:F331)</f>
        <v>0</v>
      </c>
      <c r="G332" s="36">
        <f>SUM(G328:G331)</f>
        <v>2549</v>
      </c>
      <c r="H332" s="36">
        <f>SUM(H328:H331)</f>
        <v>0</v>
      </c>
      <c r="I332" s="36">
        <f>SUM(I328:I331)</f>
        <v>0</v>
      </c>
      <c r="J332" s="36"/>
      <c r="K332" s="36">
        <f aca="true" t="shared" si="146" ref="K332:P332">SUM(K328:K331)</f>
        <v>0</v>
      </c>
      <c r="L332" s="36">
        <f t="shared" si="146"/>
        <v>0</v>
      </c>
      <c r="M332" s="36">
        <f t="shared" si="146"/>
        <v>0</v>
      </c>
      <c r="N332" s="36">
        <f t="shared" si="146"/>
        <v>0</v>
      </c>
      <c r="O332" s="36">
        <f t="shared" si="146"/>
        <v>2549</v>
      </c>
      <c r="P332" s="39">
        <f t="shared" si="146"/>
        <v>28549</v>
      </c>
      <c r="Q332" s="39"/>
      <c r="R332" s="80">
        <f>SUM(R327:R331)</f>
        <v>13051</v>
      </c>
      <c r="S332" s="40">
        <f>P332+R332</f>
        <v>41600</v>
      </c>
      <c r="T332" s="40">
        <f>S332*12</f>
        <v>499200</v>
      </c>
      <c r="U332" s="101"/>
    </row>
    <row r="333" spans="1:21" s="3" customFormat="1" ht="37.5" customHeight="1">
      <c r="A333" s="43"/>
      <c r="B333" s="34" t="s">
        <v>162</v>
      </c>
      <c r="C333" s="45">
        <f>C326+C332</f>
        <v>303.5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39"/>
      <c r="Q333" s="39"/>
      <c r="R333" s="80"/>
      <c r="S333" s="40"/>
      <c r="T333" s="40"/>
      <c r="U333" s="101"/>
    </row>
    <row r="334" spans="1:21" ht="60" customHeight="1">
      <c r="A334" s="230" t="s">
        <v>78</v>
      </c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2"/>
      <c r="T334" s="141"/>
      <c r="U334" s="78"/>
    </row>
    <row r="335" spans="1:21" ht="34.5" customHeight="1">
      <c r="A335" s="37">
        <v>10</v>
      </c>
      <c r="B335" s="29" t="s">
        <v>160</v>
      </c>
      <c r="C335" s="30">
        <v>1</v>
      </c>
      <c r="D335" s="31">
        <v>2912</v>
      </c>
      <c r="E335" s="31">
        <f aca="true" t="shared" si="147" ref="E335:E341">ROUND(C335*D335,0)</f>
        <v>2912</v>
      </c>
      <c r="F335" s="42"/>
      <c r="G335" s="31"/>
      <c r="H335" s="31"/>
      <c r="I335" s="31"/>
      <c r="J335" s="31"/>
      <c r="K335" s="31"/>
      <c r="L335" s="31"/>
      <c r="M335" s="31"/>
      <c r="N335" s="31"/>
      <c r="O335" s="31">
        <f aca="true" t="shared" si="148" ref="O335:O341">SUM(F335:N335)</f>
        <v>0</v>
      </c>
      <c r="P335" s="32">
        <f aca="true" t="shared" si="149" ref="P335:P341">E335+O335</f>
        <v>2912</v>
      </c>
      <c r="Q335" s="32">
        <f>3200*C335</f>
        <v>3200</v>
      </c>
      <c r="R335" s="212">
        <f aca="true" t="shared" si="150" ref="R335:R341">Q335-P335</f>
        <v>288</v>
      </c>
      <c r="S335" s="32">
        <f aca="true" t="shared" si="151" ref="S335:S342">P335+R335</f>
        <v>3200</v>
      </c>
      <c r="T335" s="32">
        <f aca="true" t="shared" si="152" ref="T335:T342">S335*12</f>
        <v>38400</v>
      </c>
      <c r="U335" s="51"/>
    </row>
    <row r="336" spans="1:21" ht="34.5" customHeight="1">
      <c r="A336" s="37"/>
      <c r="B336" s="29" t="s">
        <v>24</v>
      </c>
      <c r="C336" s="30">
        <v>2</v>
      </c>
      <c r="D336" s="31">
        <v>2621</v>
      </c>
      <c r="E336" s="31">
        <f t="shared" si="147"/>
        <v>5242</v>
      </c>
      <c r="F336" s="42"/>
      <c r="G336" s="31"/>
      <c r="H336" s="31"/>
      <c r="I336" s="31"/>
      <c r="J336" s="31"/>
      <c r="K336" s="31"/>
      <c r="L336" s="31"/>
      <c r="M336" s="31"/>
      <c r="N336" s="31"/>
      <c r="O336" s="31">
        <f t="shared" si="148"/>
        <v>0</v>
      </c>
      <c r="P336" s="32">
        <f t="shared" si="149"/>
        <v>5242</v>
      </c>
      <c r="Q336" s="32">
        <f aca="true" t="shared" si="153" ref="Q336:Q341">3200*C336</f>
        <v>6400</v>
      </c>
      <c r="R336" s="212">
        <f t="shared" si="150"/>
        <v>1158</v>
      </c>
      <c r="S336" s="32">
        <f t="shared" si="151"/>
        <v>6400</v>
      </c>
      <c r="T336" s="32">
        <f t="shared" si="152"/>
        <v>76800</v>
      </c>
      <c r="U336" s="51"/>
    </row>
    <row r="337" spans="1:21" ht="34.5" customHeight="1">
      <c r="A337" s="37">
        <v>9</v>
      </c>
      <c r="B337" s="29" t="s">
        <v>11</v>
      </c>
      <c r="C337" s="30">
        <v>1</v>
      </c>
      <c r="D337" s="31">
        <v>2768</v>
      </c>
      <c r="E337" s="31">
        <f t="shared" si="147"/>
        <v>2768</v>
      </c>
      <c r="F337" s="31"/>
      <c r="G337" s="31"/>
      <c r="H337" s="31"/>
      <c r="I337" s="31"/>
      <c r="J337" s="31"/>
      <c r="K337" s="31"/>
      <c r="L337" s="31"/>
      <c r="M337" s="31"/>
      <c r="N337" s="31"/>
      <c r="O337" s="31">
        <f t="shared" si="148"/>
        <v>0</v>
      </c>
      <c r="P337" s="32">
        <f t="shared" si="149"/>
        <v>2768</v>
      </c>
      <c r="Q337" s="32">
        <f t="shared" si="153"/>
        <v>3200</v>
      </c>
      <c r="R337" s="212">
        <f t="shared" si="150"/>
        <v>432</v>
      </c>
      <c r="S337" s="32">
        <f t="shared" si="151"/>
        <v>3200</v>
      </c>
      <c r="T337" s="32">
        <f t="shared" si="152"/>
        <v>38400</v>
      </c>
      <c r="U337" s="51"/>
    </row>
    <row r="338" spans="1:23" ht="34.5" customHeight="1">
      <c r="A338" s="37">
        <v>6</v>
      </c>
      <c r="B338" s="29" t="s">
        <v>30</v>
      </c>
      <c r="C338" s="30">
        <v>1</v>
      </c>
      <c r="D338" s="31">
        <v>2320</v>
      </c>
      <c r="E338" s="31">
        <f>ROUND(C338*D338,0)</f>
        <v>2320</v>
      </c>
      <c r="F338" s="31"/>
      <c r="G338" s="31"/>
      <c r="H338" s="31"/>
      <c r="I338" s="31"/>
      <c r="J338" s="31"/>
      <c r="K338" s="31"/>
      <c r="L338" s="31"/>
      <c r="M338" s="31"/>
      <c r="N338" s="31"/>
      <c r="O338" s="31">
        <f>SUM(F338:N338)</f>
        <v>0</v>
      </c>
      <c r="P338" s="32">
        <f>E338+O338</f>
        <v>2320</v>
      </c>
      <c r="Q338" s="32">
        <f t="shared" si="153"/>
        <v>3200</v>
      </c>
      <c r="R338" s="212">
        <f t="shared" si="150"/>
        <v>880</v>
      </c>
      <c r="S338" s="32">
        <f t="shared" si="151"/>
        <v>3200</v>
      </c>
      <c r="T338" s="32">
        <f t="shared" si="152"/>
        <v>38400</v>
      </c>
      <c r="U338" s="51"/>
      <c r="W338" s="86"/>
    </row>
    <row r="339" spans="1:21" ht="34.5" customHeight="1">
      <c r="A339" s="37">
        <v>7</v>
      </c>
      <c r="B339" s="29" t="s">
        <v>123</v>
      </c>
      <c r="C339" s="30">
        <v>9</v>
      </c>
      <c r="D339" s="31">
        <v>2464</v>
      </c>
      <c r="E339" s="31">
        <f t="shared" si="147"/>
        <v>22176</v>
      </c>
      <c r="F339" s="42"/>
      <c r="G339" s="31"/>
      <c r="H339" s="31"/>
      <c r="I339" s="31"/>
      <c r="J339" s="31"/>
      <c r="K339" s="31"/>
      <c r="L339" s="31"/>
      <c r="M339" s="31"/>
      <c r="N339" s="31">
        <v>3105</v>
      </c>
      <c r="O339" s="31">
        <f t="shared" si="148"/>
        <v>3105</v>
      </c>
      <c r="P339" s="32">
        <f t="shared" si="149"/>
        <v>25281</v>
      </c>
      <c r="Q339" s="32">
        <f>3200*C339+N339</f>
        <v>31905</v>
      </c>
      <c r="R339" s="212">
        <f t="shared" si="150"/>
        <v>6624</v>
      </c>
      <c r="S339" s="32">
        <f t="shared" si="151"/>
        <v>31905</v>
      </c>
      <c r="T339" s="32">
        <f t="shared" si="152"/>
        <v>382860</v>
      </c>
      <c r="U339" s="51"/>
    </row>
    <row r="340" spans="1:21" ht="34.5" customHeight="1">
      <c r="A340" s="37">
        <v>2</v>
      </c>
      <c r="B340" s="29" t="s">
        <v>69</v>
      </c>
      <c r="C340" s="30">
        <v>136</v>
      </c>
      <c r="D340" s="31">
        <v>1744</v>
      </c>
      <c r="E340" s="31">
        <f t="shared" si="147"/>
        <v>237184</v>
      </c>
      <c r="F340" s="42"/>
      <c r="G340" s="31"/>
      <c r="H340" s="31"/>
      <c r="I340" s="31"/>
      <c r="J340" s="31"/>
      <c r="K340" s="31"/>
      <c r="L340" s="31"/>
      <c r="M340" s="31"/>
      <c r="N340" s="31">
        <v>33206</v>
      </c>
      <c r="O340" s="31">
        <f t="shared" si="148"/>
        <v>33206</v>
      </c>
      <c r="P340" s="32">
        <f t="shared" si="149"/>
        <v>270390</v>
      </c>
      <c r="Q340" s="32">
        <f>3200*C340+N340</f>
        <v>468406</v>
      </c>
      <c r="R340" s="212">
        <f t="shared" si="150"/>
        <v>198016</v>
      </c>
      <c r="S340" s="32">
        <f t="shared" si="151"/>
        <v>468406</v>
      </c>
      <c r="T340" s="32">
        <f t="shared" si="152"/>
        <v>5620872</v>
      </c>
      <c r="U340" s="51"/>
    </row>
    <row r="341" spans="1:21" ht="49.5" customHeight="1">
      <c r="A341" s="37">
        <v>5</v>
      </c>
      <c r="B341" s="29" t="s">
        <v>131</v>
      </c>
      <c r="C341" s="30">
        <v>2</v>
      </c>
      <c r="D341" s="31">
        <v>2176</v>
      </c>
      <c r="E341" s="31">
        <f t="shared" si="147"/>
        <v>4352</v>
      </c>
      <c r="F341" s="31"/>
      <c r="G341" s="31"/>
      <c r="H341" s="31"/>
      <c r="I341" s="31"/>
      <c r="J341" s="31"/>
      <c r="K341" s="31"/>
      <c r="L341" s="31"/>
      <c r="M341" s="31"/>
      <c r="N341" s="31"/>
      <c r="O341" s="31">
        <f t="shared" si="148"/>
        <v>0</v>
      </c>
      <c r="P341" s="32">
        <f t="shared" si="149"/>
        <v>4352</v>
      </c>
      <c r="Q341" s="32">
        <f t="shared" si="153"/>
        <v>6400</v>
      </c>
      <c r="R341" s="212">
        <f t="shared" si="150"/>
        <v>2048</v>
      </c>
      <c r="S341" s="32">
        <f t="shared" si="151"/>
        <v>6400</v>
      </c>
      <c r="T341" s="32">
        <f t="shared" si="152"/>
        <v>76800</v>
      </c>
      <c r="U341" s="51"/>
    </row>
    <row r="342" spans="1:21" s="3" customFormat="1" ht="37.5" customHeight="1">
      <c r="A342" s="38"/>
      <c r="B342" s="34" t="s">
        <v>119</v>
      </c>
      <c r="C342" s="35">
        <f>SUM(C335:C341)</f>
        <v>152</v>
      </c>
      <c r="D342" s="35"/>
      <c r="E342" s="64">
        <f aca="true" t="shared" si="154" ref="E342:P342">SUM(E335:E341)</f>
        <v>276954</v>
      </c>
      <c r="F342" s="64">
        <f t="shared" si="154"/>
        <v>0</v>
      </c>
      <c r="G342" s="64">
        <f t="shared" si="154"/>
        <v>0</v>
      </c>
      <c r="H342" s="64">
        <f t="shared" si="154"/>
        <v>0</v>
      </c>
      <c r="I342" s="64">
        <f t="shared" si="154"/>
        <v>0</v>
      </c>
      <c r="J342" s="64">
        <f t="shared" si="154"/>
        <v>0</v>
      </c>
      <c r="K342" s="64">
        <f t="shared" si="154"/>
        <v>0</v>
      </c>
      <c r="L342" s="64">
        <f t="shared" si="154"/>
        <v>0</v>
      </c>
      <c r="M342" s="64">
        <f t="shared" si="154"/>
        <v>0</v>
      </c>
      <c r="N342" s="64">
        <f t="shared" si="154"/>
        <v>36311</v>
      </c>
      <c r="O342" s="64">
        <f t="shared" si="154"/>
        <v>36311</v>
      </c>
      <c r="P342" s="64">
        <f t="shared" si="154"/>
        <v>313265</v>
      </c>
      <c r="Q342" s="64"/>
      <c r="R342" s="148">
        <f>SUM(R335:R341)</f>
        <v>209446</v>
      </c>
      <c r="S342" s="40">
        <f t="shared" si="151"/>
        <v>522711</v>
      </c>
      <c r="T342" s="40">
        <f t="shared" si="152"/>
        <v>6272532</v>
      </c>
      <c r="U342" s="101"/>
    </row>
    <row r="343" spans="1:21" ht="60" customHeight="1">
      <c r="A343" s="37"/>
      <c r="B343" s="230" t="s">
        <v>238</v>
      </c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2"/>
      <c r="T343" s="141"/>
      <c r="U343" s="78"/>
    </row>
    <row r="344" spans="1:21" ht="34.5" customHeight="1">
      <c r="A344" s="37">
        <v>8</v>
      </c>
      <c r="B344" s="29" t="s">
        <v>146</v>
      </c>
      <c r="C344" s="30">
        <v>2</v>
      </c>
      <c r="D344" s="31">
        <v>2624</v>
      </c>
      <c r="E344" s="31">
        <f aca="true" t="shared" si="155" ref="E344:E354">ROUND(C344*D344,0)</f>
        <v>5248</v>
      </c>
      <c r="F344" s="42"/>
      <c r="G344" s="31"/>
      <c r="H344" s="31"/>
      <c r="I344" s="31"/>
      <c r="J344" s="31"/>
      <c r="K344" s="42"/>
      <c r="L344" s="42"/>
      <c r="M344" s="42"/>
      <c r="N344" s="31"/>
      <c r="O344" s="31">
        <f aca="true" t="shared" si="156" ref="O344:O354">SUM(F344:N344)</f>
        <v>0</v>
      </c>
      <c r="P344" s="32">
        <f aca="true" t="shared" si="157" ref="P344:P354">E344+O344</f>
        <v>5248</v>
      </c>
      <c r="Q344" s="32">
        <f>3200*C344</f>
        <v>6400</v>
      </c>
      <c r="R344" s="212">
        <f>Q344-P344</f>
        <v>1152</v>
      </c>
      <c r="S344" s="32">
        <f aca="true" t="shared" si="158" ref="S344:S355">P344+R344</f>
        <v>6400</v>
      </c>
      <c r="T344" s="32">
        <f aca="true" t="shared" si="159" ref="T344:T355">S344*12</f>
        <v>76800</v>
      </c>
      <c r="U344" s="51"/>
    </row>
    <row r="345" spans="1:24" ht="34.5" customHeight="1">
      <c r="A345" s="52">
        <v>5</v>
      </c>
      <c r="B345" s="29" t="s">
        <v>220</v>
      </c>
      <c r="C345" s="30">
        <v>9</v>
      </c>
      <c r="D345" s="31">
        <v>2176</v>
      </c>
      <c r="E345" s="31">
        <f>ROUND(C345*D345,0)</f>
        <v>19584</v>
      </c>
      <c r="F345" s="42"/>
      <c r="G345" s="31"/>
      <c r="H345" s="31"/>
      <c r="I345" s="31"/>
      <c r="J345" s="31"/>
      <c r="K345" s="42"/>
      <c r="L345" s="42"/>
      <c r="M345" s="42"/>
      <c r="N345" s="31"/>
      <c r="O345" s="31">
        <f>SUM(F345:N345)</f>
        <v>0</v>
      </c>
      <c r="P345" s="32">
        <f>E345+O345</f>
        <v>19584</v>
      </c>
      <c r="Q345" s="32">
        <f aca="true" t="shared" si="160" ref="Q345:Q354">3200*C345</f>
        <v>28800</v>
      </c>
      <c r="R345" s="212">
        <f aca="true" t="shared" si="161" ref="R345:R354">Q345-P345</f>
        <v>9216</v>
      </c>
      <c r="S345" s="32">
        <f t="shared" si="158"/>
        <v>28800</v>
      </c>
      <c r="T345" s="32">
        <f t="shared" si="159"/>
        <v>345600</v>
      </c>
      <c r="U345" s="51"/>
      <c r="V345" s="51"/>
      <c r="W345" s="5"/>
      <c r="X345" s="5"/>
    </row>
    <row r="346" spans="1:24" ht="78" customHeight="1">
      <c r="A346" s="52">
        <v>5</v>
      </c>
      <c r="B346" s="29" t="s">
        <v>152</v>
      </c>
      <c r="C346" s="30">
        <v>1</v>
      </c>
      <c r="D346" s="31">
        <v>2176</v>
      </c>
      <c r="E346" s="31">
        <f t="shared" si="155"/>
        <v>2176</v>
      </c>
      <c r="F346" s="42"/>
      <c r="G346" s="31"/>
      <c r="H346" s="31"/>
      <c r="I346" s="31"/>
      <c r="J346" s="31"/>
      <c r="K346" s="42"/>
      <c r="L346" s="42"/>
      <c r="M346" s="42"/>
      <c r="N346" s="31"/>
      <c r="O346" s="31">
        <f t="shared" si="156"/>
        <v>0</v>
      </c>
      <c r="P346" s="32">
        <f t="shared" si="157"/>
        <v>2176</v>
      </c>
      <c r="Q346" s="32">
        <f t="shared" si="160"/>
        <v>3200</v>
      </c>
      <c r="R346" s="212">
        <f t="shared" si="161"/>
        <v>1024</v>
      </c>
      <c r="S346" s="32">
        <f t="shared" si="158"/>
        <v>3200</v>
      </c>
      <c r="T346" s="32">
        <f t="shared" si="159"/>
        <v>38400</v>
      </c>
      <c r="U346" s="51"/>
      <c r="V346" s="51"/>
      <c r="W346" s="5"/>
      <c r="X346" s="5"/>
    </row>
    <row r="347" spans="1:24" ht="78" customHeight="1">
      <c r="A347" s="52">
        <v>5</v>
      </c>
      <c r="B347" s="29" t="s">
        <v>221</v>
      </c>
      <c r="C347" s="30">
        <v>3.5</v>
      </c>
      <c r="D347" s="31">
        <v>2176</v>
      </c>
      <c r="E347" s="31">
        <f t="shared" si="155"/>
        <v>7616</v>
      </c>
      <c r="F347" s="42"/>
      <c r="G347" s="31"/>
      <c r="H347" s="31"/>
      <c r="I347" s="31"/>
      <c r="J347" s="31"/>
      <c r="K347" s="42"/>
      <c r="L347" s="42"/>
      <c r="M347" s="42"/>
      <c r="N347" s="31"/>
      <c r="O347" s="31">
        <f t="shared" si="156"/>
        <v>0</v>
      </c>
      <c r="P347" s="32">
        <f t="shared" si="157"/>
        <v>7616</v>
      </c>
      <c r="Q347" s="32">
        <f t="shared" si="160"/>
        <v>11200</v>
      </c>
      <c r="R347" s="212">
        <f t="shared" si="161"/>
        <v>3584</v>
      </c>
      <c r="S347" s="32">
        <f t="shared" si="158"/>
        <v>11200</v>
      </c>
      <c r="T347" s="32">
        <f t="shared" si="159"/>
        <v>134400</v>
      </c>
      <c r="U347" s="51"/>
      <c r="V347" s="51"/>
      <c r="W347" s="5"/>
      <c r="X347" s="5"/>
    </row>
    <row r="348" spans="1:24" ht="55.5" customHeight="1">
      <c r="A348" s="52">
        <v>5</v>
      </c>
      <c r="B348" s="29" t="s">
        <v>136</v>
      </c>
      <c r="C348" s="30">
        <v>4</v>
      </c>
      <c r="D348" s="31">
        <v>2176</v>
      </c>
      <c r="E348" s="31">
        <f t="shared" si="155"/>
        <v>8704</v>
      </c>
      <c r="F348" s="42"/>
      <c r="G348" s="31"/>
      <c r="H348" s="31"/>
      <c r="I348" s="31"/>
      <c r="J348" s="31"/>
      <c r="K348" s="42"/>
      <c r="L348" s="42"/>
      <c r="M348" s="42"/>
      <c r="N348" s="31">
        <v>1219</v>
      </c>
      <c r="O348" s="31">
        <f t="shared" si="156"/>
        <v>1219</v>
      </c>
      <c r="P348" s="32">
        <f t="shared" si="157"/>
        <v>9923</v>
      </c>
      <c r="Q348" s="32">
        <f>3200*C348+N348</f>
        <v>14019</v>
      </c>
      <c r="R348" s="212">
        <f t="shared" si="161"/>
        <v>4096</v>
      </c>
      <c r="S348" s="32">
        <f t="shared" si="158"/>
        <v>14019</v>
      </c>
      <c r="T348" s="32">
        <f t="shared" si="159"/>
        <v>168228</v>
      </c>
      <c r="U348" s="51"/>
      <c r="V348" s="51"/>
      <c r="W348" s="5"/>
      <c r="X348" s="5"/>
    </row>
    <row r="349" spans="1:26" ht="34.5" customHeight="1">
      <c r="A349" s="52">
        <v>3</v>
      </c>
      <c r="B349" s="29" t="s">
        <v>64</v>
      </c>
      <c r="C349" s="30">
        <v>1</v>
      </c>
      <c r="D349" s="31">
        <v>1888</v>
      </c>
      <c r="E349" s="31">
        <f t="shared" si="155"/>
        <v>1888</v>
      </c>
      <c r="F349" s="42"/>
      <c r="G349" s="31">
        <v>330</v>
      </c>
      <c r="H349" s="31"/>
      <c r="I349" s="31"/>
      <c r="J349" s="31"/>
      <c r="K349" s="42"/>
      <c r="L349" s="42"/>
      <c r="M349" s="42"/>
      <c r="N349" s="31"/>
      <c r="O349" s="31">
        <f t="shared" si="156"/>
        <v>330</v>
      </c>
      <c r="P349" s="32">
        <f t="shared" si="157"/>
        <v>2218</v>
      </c>
      <c r="Q349" s="32">
        <f t="shared" si="160"/>
        <v>3200</v>
      </c>
      <c r="R349" s="212">
        <f t="shared" si="161"/>
        <v>982</v>
      </c>
      <c r="S349" s="32">
        <f t="shared" si="158"/>
        <v>3200</v>
      </c>
      <c r="T349" s="32">
        <f t="shared" si="159"/>
        <v>38400</v>
      </c>
      <c r="U349" s="51"/>
      <c r="V349" s="51"/>
      <c r="W349" s="5"/>
      <c r="X349" s="5"/>
      <c r="Y349" s="69"/>
      <c r="Z349" s="69"/>
    </row>
    <row r="350" spans="1:24" ht="51" customHeight="1">
      <c r="A350" s="56">
        <v>2</v>
      </c>
      <c r="B350" s="29" t="s">
        <v>243</v>
      </c>
      <c r="C350" s="30">
        <v>18</v>
      </c>
      <c r="D350" s="31">
        <v>1744</v>
      </c>
      <c r="E350" s="31">
        <f t="shared" si="155"/>
        <v>31392</v>
      </c>
      <c r="F350" s="43"/>
      <c r="G350" s="43"/>
      <c r="H350" s="43"/>
      <c r="I350" s="56"/>
      <c r="J350" s="56"/>
      <c r="K350" s="43"/>
      <c r="L350" s="43"/>
      <c r="M350" s="43"/>
      <c r="N350" s="47">
        <v>523</v>
      </c>
      <c r="O350" s="31">
        <f t="shared" si="156"/>
        <v>523</v>
      </c>
      <c r="P350" s="32">
        <f t="shared" si="157"/>
        <v>31915</v>
      </c>
      <c r="Q350" s="32">
        <f>3200*C350+N350</f>
        <v>58123</v>
      </c>
      <c r="R350" s="212">
        <f t="shared" si="161"/>
        <v>26208</v>
      </c>
      <c r="S350" s="32">
        <f t="shared" si="158"/>
        <v>58123</v>
      </c>
      <c r="T350" s="32">
        <f t="shared" si="159"/>
        <v>697476</v>
      </c>
      <c r="U350" s="51"/>
      <c r="V350" s="51"/>
      <c r="W350" s="5"/>
      <c r="X350" s="5"/>
    </row>
    <row r="351" spans="1:24" ht="34.5" customHeight="1">
      <c r="A351" s="52">
        <v>1</v>
      </c>
      <c r="B351" s="29" t="s">
        <v>67</v>
      </c>
      <c r="C351" s="30">
        <v>5</v>
      </c>
      <c r="D351" s="31">
        <v>1600</v>
      </c>
      <c r="E351" s="31">
        <f t="shared" si="155"/>
        <v>8000</v>
      </c>
      <c r="F351" s="42"/>
      <c r="G351" s="31"/>
      <c r="H351" s="31"/>
      <c r="I351" s="31"/>
      <c r="J351" s="31"/>
      <c r="K351" s="42"/>
      <c r="L351" s="42"/>
      <c r="M351" s="42"/>
      <c r="N351" s="31"/>
      <c r="O351" s="31">
        <f t="shared" si="156"/>
        <v>0</v>
      </c>
      <c r="P351" s="32">
        <f t="shared" si="157"/>
        <v>8000</v>
      </c>
      <c r="Q351" s="32">
        <f t="shared" si="160"/>
        <v>16000</v>
      </c>
      <c r="R351" s="212">
        <f t="shared" si="161"/>
        <v>8000</v>
      </c>
      <c r="S351" s="32">
        <f t="shared" si="158"/>
        <v>16000</v>
      </c>
      <c r="T351" s="32">
        <f t="shared" si="159"/>
        <v>192000</v>
      </c>
      <c r="U351" s="51"/>
      <c r="V351" s="51"/>
      <c r="W351" s="5"/>
      <c r="X351" s="5"/>
    </row>
    <row r="352" spans="1:24" ht="34.5" customHeight="1">
      <c r="A352" s="52">
        <v>1</v>
      </c>
      <c r="B352" s="29" t="s">
        <v>54</v>
      </c>
      <c r="C352" s="30">
        <v>2</v>
      </c>
      <c r="D352" s="31">
        <v>1600</v>
      </c>
      <c r="E352" s="31">
        <f t="shared" si="155"/>
        <v>3200</v>
      </c>
      <c r="F352" s="42"/>
      <c r="G352" s="31"/>
      <c r="H352" s="31"/>
      <c r="I352" s="31"/>
      <c r="J352" s="31"/>
      <c r="K352" s="42"/>
      <c r="L352" s="42"/>
      <c r="M352" s="42"/>
      <c r="N352" s="31"/>
      <c r="O352" s="31">
        <f t="shared" si="156"/>
        <v>0</v>
      </c>
      <c r="P352" s="32">
        <f t="shared" si="157"/>
        <v>3200</v>
      </c>
      <c r="Q352" s="32">
        <f t="shared" si="160"/>
        <v>6400</v>
      </c>
      <c r="R352" s="212">
        <f t="shared" si="161"/>
        <v>3200</v>
      </c>
      <c r="S352" s="32">
        <f t="shared" si="158"/>
        <v>6400</v>
      </c>
      <c r="T352" s="32">
        <f t="shared" si="159"/>
        <v>76800</v>
      </c>
      <c r="U352" s="51"/>
      <c r="V352" s="51"/>
      <c r="W352" s="5"/>
      <c r="X352" s="5"/>
    </row>
    <row r="353" spans="1:24" ht="34.5" customHeight="1">
      <c r="A353" s="52">
        <v>1</v>
      </c>
      <c r="B353" s="29" t="s">
        <v>53</v>
      </c>
      <c r="C353" s="30">
        <v>1</v>
      </c>
      <c r="D353" s="31">
        <v>1600</v>
      </c>
      <c r="E353" s="31">
        <f t="shared" si="155"/>
        <v>1600</v>
      </c>
      <c r="F353" s="42"/>
      <c r="G353" s="31"/>
      <c r="H353" s="31"/>
      <c r="I353" s="31"/>
      <c r="J353" s="31"/>
      <c r="K353" s="42"/>
      <c r="L353" s="42"/>
      <c r="M353" s="42"/>
      <c r="N353" s="31"/>
      <c r="O353" s="31">
        <f t="shared" si="156"/>
        <v>0</v>
      </c>
      <c r="P353" s="32">
        <f t="shared" si="157"/>
        <v>1600</v>
      </c>
      <c r="Q353" s="32">
        <f t="shared" si="160"/>
        <v>3200</v>
      </c>
      <c r="R353" s="212">
        <f t="shared" si="161"/>
        <v>1600</v>
      </c>
      <c r="S353" s="32">
        <f t="shared" si="158"/>
        <v>3200</v>
      </c>
      <c r="T353" s="32">
        <f t="shared" si="159"/>
        <v>38400</v>
      </c>
      <c r="U353" s="51"/>
      <c r="V353" s="51"/>
      <c r="W353" s="5"/>
      <c r="X353" s="5"/>
    </row>
    <row r="354" spans="1:24" ht="34.5" customHeight="1">
      <c r="A354" s="52">
        <v>1</v>
      </c>
      <c r="B354" s="29" t="s">
        <v>43</v>
      </c>
      <c r="C354" s="30">
        <v>0.5</v>
      </c>
      <c r="D354" s="31">
        <v>1600</v>
      </c>
      <c r="E354" s="31">
        <f t="shared" si="155"/>
        <v>800</v>
      </c>
      <c r="F354" s="42"/>
      <c r="G354" s="31"/>
      <c r="H354" s="31"/>
      <c r="I354" s="31"/>
      <c r="J354" s="31"/>
      <c r="K354" s="42"/>
      <c r="L354" s="42"/>
      <c r="M354" s="42"/>
      <c r="N354" s="31"/>
      <c r="O354" s="31">
        <f t="shared" si="156"/>
        <v>0</v>
      </c>
      <c r="P354" s="32">
        <f t="shared" si="157"/>
        <v>800</v>
      </c>
      <c r="Q354" s="32">
        <f t="shared" si="160"/>
        <v>1600</v>
      </c>
      <c r="R354" s="212">
        <f t="shared" si="161"/>
        <v>800</v>
      </c>
      <c r="S354" s="32">
        <f t="shared" si="158"/>
        <v>1600</v>
      </c>
      <c r="T354" s="32">
        <f t="shared" si="159"/>
        <v>19200</v>
      </c>
      <c r="U354" s="51"/>
      <c r="V354" s="51"/>
      <c r="W354" s="5"/>
      <c r="X354" s="5"/>
    </row>
    <row r="355" spans="1:21" s="3" customFormat="1" ht="37.5" customHeight="1">
      <c r="A355" s="38"/>
      <c r="B355" s="34" t="s">
        <v>119</v>
      </c>
      <c r="C355" s="35">
        <f aca="true" t="shared" si="162" ref="C355:P355">SUM(C344:C354)</f>
        <v>47</v>
      </c>
      <c r="D355" s="35"/>
      <c r="E355" s="64">
        <f t="shared" si="162"/>
        <v>90208</v>
      </c>
      <c r="F355" s="64">
        <f t="shared" si="162"/>
        <v>0</v>
      </c>
      <c r="G355" s="64">
        <f t="shared" si="162"/>
        <v>330</v>
      </c>
      <c r="H355" s="64">
        <f t="shared" si="162"/>
        <v>0</v>
      </c>
      <c r="I355" s="64">
        <f t="shared" si="162"/>
        <v>0</v>
      </c>
      <c r="J355" s="64">
        <f t="shared" si="162"/>
        <v>0</v>
      </c>
      <c r="K355" s="64">
        <f t="shared" si="162"/>
        <v>0</v>
      </c>
      <c r="L355" s="64">
        <f t="shared" si="162"/>
        <v>0</v>
      </c>
      <c r="M355" s="64">
        <f t="shared" si="162"/>
        <v>0</v>
      </c>
      <c r="N355" s="64">
        <f t="shared" si="162"/>
        <v>1742</v>
      </c>
      <c r="O355" s="64">
        <f t="shared" si="162"/>
        <v>2072</v>
      </c>
      <c r="P355" s="64">
        <f t="shared" si="162"/>
        <v>92280</v>
      </c>
      <c r="Q355" s="64"/>
      <c r="R355" s="148">
        <f>SUM(R344:R354)</f>
        <v>59862</v>
      </c>
      <c r="S355" s="40">
        <f t="shared" si="158"/>
        <v>152142</v>
      </c>
      <c r="T355" s="40">
        <f t="shared" si="159"/>
        <v>1825704</v>
      </c>
      <c r="U355" s="101"/>
    </row>
    <row r="356" spans="1:21" ht="60" customHeight="1">
      <c r="A356" s="230" t="s">
        <v>72</v>
      </c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2"/>
      <c r="T356" s="141"/>
      <c r="U356" s="78"/>
    </row>
    <row r="357" spans="1:24" ht="34.5" customHeight="1">
      <c r="A357" s="37">
        <v>11</v>
      </c>
      <c r="B357" s="29" t="s">
        <v>17</v>
      </c>
      <c r="C357" s="30">
        <v>1</v>
      </c>
      <c r="D357" s="31">
        <v>3152</v>
      </c>
      <c r="E357" s="31">
        <f aca="true" t="shared" si="163" ref="E357:E363">ROUND(C357*D357,0)</f>
        <v>3152</v>
      </c>
      <c r="F357" s="31"/>
      <c r="G357" s="31"/>
      <c r="H357" s="31"/>
      <c r="I357" s="31"/>
      <c r="J357" s="31"/>
      <c r="K357" s="31"/>
      <c r="L357" s="31"/>
      <c r="M357" s="31"/>
      <c r="N357" s="31"/>
      <c r="O357" s="31">
        <f aca="true" t="shared" si="164" ref="O357:O363">SUM(F357:N357)</f>
        <v>0</v>
      </c>
      <c r="P357" s="32">
        <f aca="true" t="shared" si="165" ref="P357:P363">E357+O357</f>
        <v>3152</v>
      </c>
      <c r="Q357" s="32">
        <f>3200*C357</f>
        <v>3200</v>
      </c>
      <c r="R357" s="212">
        <f aca="true" t="shared" si="166" ref="R357:R363">Q357-P357</f>
        <v>48</v>
      </c>
      <c r="S357" s="32">
        <f aca="true" t="shared" si="167" ref="S357:S364">P357+R357</f>
        <v>3200</v>
      </c>
      <c r="T357" s="32">
        <f aca="true" t="shared" si="168" ref="T357:T364">S357*12</f>
        <v>38400</v>
      </c>
      <c r="U357" s="51"/>
      <c r="X357" s="86"/>
    </row>
    <row r="358" spans="1:24" ht="34.5" customHeight="1">
      <c r="A358" s="37"/>
      <c r="B358" s="29" t="s">
        <v>73</v>
      </c>
      <c r="C358" s="30">
        <v>1</v>
      </c>
      <c r="D358" s="31">
        <v>2994</v>
      </c>
      <c r="E358" s="31">
        <f t="shared" si="163"/>
        <v>2994</v>
      </c>
      <c r="F358" s="31"/>
      <c r="G358" s="31"/>
      <c r="H358" s="31"/>
      <c r="I358" s="31"/>
      <c r="J358" s="31"/>
      <c r="K358" s="31"/>
      <c r="L358" s="31"/>
      <c r="M358" s="31"/>
      <c r="N358" s="31"/>
      <c r="O358" s="31">
        <f t="shared" si="164"/>
        <v>0</v>
      </c>
      <c r="P358" s="32">
        <f t="shared" si="165"/>
        <v>2994</v>
      </c>
      <c r="Q358" s="32">
        <f aca="true" t="shared" si="169" ref="Q358:Q363">3200*C358</f>
        <v>3200</v>
      </c>
      <c r="R358" s="212">
        <f t="shared" si="166"/>
        <v>206</v>
      </c>
      <c r="S358" s="32">
        <f t="shared" si="167"/>
        <v>3200</v>
      </c>
      <c r="T358" s="32">
        <f t="shared" si="168"/>
        <v>38400</v>
      </c>
      <c r="U358" s="51"/>
      <c r="X358" s="86"/>
    </row>
    <row r="359" spans="1:21" ht="34.5" customHeight="1">
      <c r="A359" s="37">
        <v>10</v>
      </c>
      <c r="B359" s="29" t="s">
        <v>166</v>
      </c>
      <c r="C359" s="30">
        <v>1</v>
      </c>
      <c r="D359" s="31">
        <v>2912</v>
      </c>
      <c r="E359" s="31">
        <f t="shared" si="163"/>
        <v>2912</v>
      </c>
      <c r="F359" s="31"/>
      <c r="G359" s="31"/>
      <c r="H359" s="31"/>
      <c r="I359" s="31"/>
      <c r="J359" s="31"/>
      <c r="K359" s="31"/>
      <c r="L359" s="31"/>
      <c r="M359" s="31"/>
      <c r="N359" s="31"/>
      <c r="O359" s="31">
        <f t="shared" si="164"/>
        <v>0</v>
      </c>
      <c r="P359" s="32">
        <f t="shared" si="165"/>
        <v>2912</v>
      </c>
      <c r="Q359" s="32">
        <f t="shared" si="169"/>
        <v>3200</v>
      </c>
      <c r="R359" s="212">
        <f t="shared" si="166"/>
        <v>288</v>
      </c>
      <c r="S359" s="32">
        <f t="shared" si="167"/>
        <v>3200</v>
      </c>
      <c r="T359" s="32">
        <f t="shared" si="168"/>
        <v>38400</v>
      </c>
      <c r="U359" s="51"/>
    </row>
    <row r="360" spans="1:21" ht="34.5" customHeight="1">
      <c r="A360" s="37">
        <v>9</v>
      </c>
      <c r="B360" s="29" t="s">
        <v>11</v>
      </c>
      <c r="C360" s="30">
        <v>1.5</v>
      </c>
      <c r="D360" s="31">
        <v>2768</v>
      </c>
      <c r="E360" s="31">
        <f t="shared" si="163"/>
        <v>4152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1">
        <f t="shared" si="164"/>
        <v>0</v>
      </c>
      <c r="P360" s="32">
        <f t="shared" si="165"/>
        <v>4152</v>
      </c>
      <c r="Q360" s="32">
        <f t="shared" si="169"/>
        <v>4800</v>
      </c>
      <c r="R360" s="212">
        <f t="shared" si="166"/>
        <v>648</v>
      </c>
      <c r="S360" s="32">
        <f t="shared" si="167"/>
        <v>4800</v>
      </c>
      <c r="T360" s="32">
        <f t="shared" si="168"/>
        <v>57600</v>
      </c>
      <c r="U360" s="51"/>
    </row>
    <row r="361" spans="1:21" ht="34.5" customHeight="1">
      <c r="A361" s="37">
        <v>8</v>
      </c>
      <c r="B361" s="29" t="s">
        <v>104</v>
      </c>
      <c r="C361" s="30">
        <v>0.5</v>
      </c>
      <c r="D361" s="31">
        <v>2624</v>
      </c>
      <c r="E361" s="31">
        <f t="shared" si="163"/>
        <v>1312</v>
      </c>
      <c r="F361" s="42"/>
      <c r="G361" s="31"/>
      <c r="H361" s="31"/>
      <c r="I361" s="31"/>
      <c r="J361" s="31"/>
      <c r="K361" s="42"/>
      <c r="L361" s="42"/>
      <c r="M361" s="42"/>
      <c r="N361" s="42"/>
      <c r="O361" s="31">
        <f t="shared" si="164"/>
        <v>0</v>
      </c>
      <c r="P361" s="32">
        <f t="shared" si="165"/>
        <v>1312</v>
      </c>
      <c r="Q361" s="32">
        <f t="shared" si="169"/>
        <v>1600</v>
      </c>
      <c r="R361" s="212">
        <f t="shared" si="166"/>
        <v>288</v>
      </c>
      <c r="S361" s="32">
        <f t="shared" si="167"/>
        <v>1600</v>
      </c>
      <c r="T361" s="32">
        <f t="shared" si="168"/>
        <v>19200</v>
      </c>
      <c r="U361" s="51"/>
    </row>
    <row r="362" spans="1:21" ht="34.5" customHeight="1">
      <c r="A362" s="37">
        <v>5</v>
      </c>
      <c r="B362" s="29" t="s">
        <v>74</v>
      </c>
      <c r="C362" s="30">
        <v>1</v>
      </c>
      <c r="D362" s="31">
        <v>2176</v>
      </c>
      <c r="E362" s="31">
        <f t="shared" si="163"/>
        <v>2176</v>
      </c>
      <c r="F362" s="31"/>
      <c r="G362" s="31"/>
      <c r="H362" s="31"/>
      <c r="I362" s="31"/>
      <c r="J362" s="31"/>
      <c r="K362" s="31"/>
      <c r="L362" s="31"/>
      <c r="M362" s="31"/>
      <c r="N362" s="31"/>
      <c r="O362" s="31">
        <f t="shared" si="164"/>
        <v>0</v>
      </c>
      <c r="P362" s="32">
        <f t="shared" si="165"/>
        <v>2176</v>
      </c>
      <c r="Q362" s="32">
        <f t="shared" si="169"/>
        <v>3200</v>
      </c>
      <c r="R362" s="212">
        <f t="shared" si="166"/>
        <v>1024</v>
      </c>
      <c r="S362" s="32">
        <f t="shared" si="167"/>
        <v>3200</v>
      </c>
      <c r="T362" s="32">
        <f t="shared" si="168"/>
        <v>38400</v>
      </c>
      <c r="U362" s="51"/>
    </row>
    <row r="363" spans="1:21" ht="34.5" customHeight="1">
      <c r="A363" s="37">
        <v>1</v>
      </c>
      <c r="B363" s="29" t="s">
        <v>53</v>
      </c>
      <c r="C363" s="30">
        <v>10</v>
      </c>
      <c r="D363" s="31">
        <v>1600</v>
      </c>
      <c r="E363" s="31">
        <f t="shared" si="163"/>
        <v>16000</v>
      </c>
      <c r="F363" s="31"/>
      <c r="G363" s="31"/>
      <c r="H363" s="31"/>
      <c r="I363" s="31"/>
      <c r="J363" s="31"/>
      <c r="K363" s="31"/>
      <c r="L363" s="31"/>
      <c r="M363" s="31"/>
      <c r="N363" s="31"/>
      <c r="O363" s="31">
        <f t="shared" si="164"/>
        <v>0</v>
      </c>
      <c r="P363" s="32">
        <f t="shared" si="165"/>
        <v>16000</v>
      </c>
      <c r="Q363" s="32">
        <f t="shared" si="169"/>
        <v>32000</v>
      </c>
      <c r="R363" s="212">
        <f t="shared" si="166"/>
        <v>16000</v>
      </c>
      <c r="S363" s="32">
        <f t="shared" si="167"/>
        <v>32000</v>
      </c>
      <c r="T363" s="32">
        <f t="shared" si="168"/>
        <v>384000</v>
      </c>
      <c r="U363" s="51"/>
    </row>
    <row r="364" spans="1:21" s="3" customFormat="1" ht="37.5" customHeight="1">
      <c r="A364" s="38"/>
      <c r="B364" s="34" t="s">
        <v>119</v>
      </c>
      <c r="C364" s="35">
        <f>SUM(C357:C363)</f>
        <v>16</v>
      </c>
      <c r="D364" s="35"/>
      <c r="E364" s="35">
        <f aca="true" t="shared" si="170" ref="E364:P364">SUM(E357:E363)</f>
        <v>32698</v>
      </c>
      <c r="F364" s="35">
        <f t="shared" si="170"/>
        <v>0</v>
      </c>
      <c r="G364" s="35">
        <f t="shared" si="170"/>
        <v>0</v>
      </c>
      <c r="H364" s="64">
        <f t="shared" si="170"/>
        <v>0</v>
      </c>
      <c r="I364" s="64">
        <f t="shared" si="170"/>
        <v>0</v>
      </c>
      <c r="J364" s="64">
        <f t="shared" si="170"/>
        <v>0</v>
      </c>
      <c r="K364" s="64">
        <f t="shared" si="170"/>
        <v>0</v>
      </c>
      <c r="L364" s="64">
        <f t="shared" si="170"/>
        <v>0</v>
      </c>
      <c r="M364" s="64">
        <f t="shared" si="170"/>
        <v>0</v>
      </c>
      <c r="N364" s="64">
        <f t="shared" si="170"/>
        <v>0</v>
      </c>
      <c r="O364" s="64">
        <f t="shared" si="170"/>
        <v>0</v>
      </c>
      <c r="P364" s="64">
        <f t="shared" si="170"/>
        <v>32698</v>
      </c>
      <c r="Q364" s="64"/>
      <c r="R364" s="148">
        <f>SUM(R357:R363)</f>
        <v>18502</v>
      </c>
      <c r="S364" s="40">
        <f t="shared" si="167"/>
        <v>51200</v>
      </c>
      <c r="T364" s="40">
        <f t="shared" si="168"/>
        <v>614400</v>
      </c>
      <c r="U364" s="101"/>
    </row>
    <row r="365" spans="1:21" ht="60" customHeight="1">
      <c r="A365" s="230" t="s">
        <v>55</v>
      </c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2"/>
      <c r="T365" s="141"/>
      <c r="U365" s="78"/>
    </row>
    <row r="366" spans="1:21" ht="34.5" customHeight="1">
      <c r="A366" s="37">
        <v>16</v>
      </c>
      <c r="B366" s="29" t="s">
        <v>17</v>
      </c>
      <c r="C366" s="30">
        <v>1</v>
      </c>
      <c r="D366" s="31">
        <v>4464</v>
      </c>
      <c r="E366" s="31">
        <f aca="true" t="shared" si="171" ref="E366:E386">ROUND(C366*D366,0)</f>
        <v>4464</v>
      </c>
      <c r="F366" s="42"/>
      <c r="G366" s="31"/>
      <c r="H366" s="31"/>
      <c r="I366" s="31">
        <v>1339</v>
      </c>
      <c r="J366" s="31"/>
      <c r="K366" s="42"/>
      <c r="L366" s="42"/>
      <c r="M366" s="42"/>
      <c r="N366" s="31"/>
      <c r="O366" s="31">
        <f>SUM(F366:N366)</f>
        <v>1339</v>
      </c>
      <c r="P366" s="32">
        <f>E366+O366</f>
        <v>5803</v>
      </c>
      <c r="Q366" s="32">
        <f>3200*C366</f>
        <v>3200</v>
      </c>
      <c r="R366" s="212"/>
      <c r="S366" s="32">
        <f aca="true" t="shared" si="172" ref="S366:S387">P366+R366</f>
        <v>5803</v>
      </c>
      <c r="T366" s="32">
        <f aca="true" t="shared" si="173" ref="T366:T387">S366*12</f>
        <v>69636</v>
      </c>
      <c r="U366" s="51"/>
    </row>
    <row r="367" spans="1:21" ht="34.5" customHeight="1">
      <c r="A367" s="37"/>
      <c r="B367" s="29" t="s">
        <v>73</v>
      </c>
      <c r="C367" s="30">
        <v>3</v>
      </c>
      <c r="D367" s="31">
        <v>4241</v>
      </c>
      <c r="E367" s="31">
        <f t="shared" si="171"/>
        <v>12723</v>
      </c>
      <c r="F367" s="42"/>
      <c r="G367" s="31"/>
      <c r="H367" s="31"/>
      <c r="I367" s="31">
        <v>2545</v>
      </c>
      <c r="J367" s="31"/>
      <c r="K367" s="42"/>
      <c r="L367" s="42"/>
      <c r="M367" s="42"/>
      <c r="N367" s="31"/>
      <c r="O367" s="31">
        <f aca="true" t="shared" si="174" ref="O367:O385">SUM(F367:N367)</f>
        <v>2545</v>
      </c>
      <c r="P367" s="32">
        <f aca="true" t="shared" si="175" ref="P367:P385">E367+O367</f>
        <v>15268</v>
      </c>
      <c r="Q367" s="32">
        <f aca="true" t="shared" si="176" ref="Q367:Q386">3200*C367</f>
        <v>9600</v>
      </c>
      <c r="R367" s="212"/>
      <c r="S367" s="32">
        <f t="shared" si="172"/>
        <v>15268</v>
      </c>
      <c r="T367" s="32">
        <f t="shared" si="173"/>
        <v>183216</v>
      </c>
      <c r="U367" s="51"/>
    </row>
    <row r="368" spans="1:21" ht="34.5" customHeight="1">
      <c r="A368" s="37">
        <v>14</v>
      </c>
      <c r="B368" s="29" t="s">
        <v>139</v>
      </c>
      <c r="C368" s="30">
        <v>1</v>
      </c>
      <c r="D368" s="31">
        <v>3872</v>
      </c>
      <c r="E368" s="31">
        <f t="shared" si="171"/>
        <v>3872</v>
      </c>
      <c r="F368" s="42"/>
      <c r="G368" s="31"/>
      <c r="H368" s="31"/>
      <c r="I368" s="31">
        <v>1162</v>
      </c>
      <c r="J368" s="31"/>
      <c r="K368" s="42"/>
      <c r="L368" s="42"/>
      <c r="M368" s="42"/>
      <c r="N368" s="31"/>
      <c r="O368" s="31">
        <f>SUM(F368:N368)</f>
        <v>1162</v>
      </c>
      <c r="P368" s="32">
        <f>E368+O368</f>
        <v>5034</v>
      </c>
      <c r="Q368" s="32">
        <f t="shared" si="176"/>
        <v>3200</v>
      </c>
      <c r="R368" s="212"/>
      <c r="S368" s="32">
        <f t="shared" si="172"/>
        <v>5034</v>
      </c>
      <c r="T368" s="32">
        <f t="shared" si="173"/>
        <v>60408</v>
      </c>
      <c r="U368" s="51"/>
    </row>
    <row r="369" spans="1:21" ht="34.5" customHeight="1">
      <c r="A369" s="37">
        <v>14</v>
      </c>
      <c r="B369" s="29" t="s">
        <v>147</v>
      </c>
      <c r="C369" s="30">
        <v>13</v>
      </c>
      <c r="D369" s="31">
        <v>3872</v>
      </c>
      <c r="E369" s="31">
        <f t="shared" si="171"/>
        <v>50336</v>
      </c>
      <c r="F369" s="42"/>
      <c r="G369" s="31">
        <v>968</v>
      </c>
      <c r="H369" s="31"/>
      <c r="I369" s="31">
        <v>15101</v>
      </c>
      <c r="J369" s="31"/>
      <c r="K369" s="42"/>
      <c r="L369" s="42"/>
      <c r="M369" s="42"/>
      <c r="N369" s="31">
        <v>310</v>
      </c>
      <c r="O369" s="31">
        <f t="shared" si="174"/>
        <v>16379</v>
      </c>
      <c r="P369" s="32">
        <f t="shared" si="175"/>
        <v>66715</v>
      </c>
      <c r="Q369" s="32">
        <f>3200*C369+N369</f>
        <v>41910</v>
      </c>
      <c r="R369" s="212"/>
      <c r="S369" s="32">
        <f t="shared" si="172"/>
        <v>66715</v>
      </c>
      <c r="T369" s="32">
        <f t="shared" si="173"/>
        <v>800580</v>
      </c>
      <c r="U369" s="51"/>
    </row>
    <row r="370" spans="1:21" ht="59.25" customHeight="1">
      <c r="A370" s="37">
        <v>13</v>
      </c>
      <c r="B370" s="29" t="s">
        <v>148</v>
      </c>
      <c r="C370" s="30">
        <v>18</v>
      </c>
      <c r="D370" s="31">
        <v>3632</v>
      </c>
      <c r="E370" s="31">
        <f t="shared" si="171"/>
        <v>65376</v>
      </c>
      <c r="F370" s="42"/>
      <c r="G370" s="31">
        <v>908</v>
      </c>
      <c r="H370" s="31"/>
      <c r="I370" s="31">
        <v>19613</v>
      </c>
      <c r="J370" s="31"/>
      <c r="K370" s="42"/>
      <c r="L370" s="42"/>
      <c r="M370" s="31"/>
      <c r="N370" s="31">
        <v>145</v>
      </c>
      <c r="O370" s="31">
        <f>SUM(F370:N370)</f>
        <v>20666</v>
      </c>
      <c r="P370" s="32">
        <f>E370+O370</f>
        <v>86042</v>
      </c>
      <c r="Q370" s="32">
        <f>3200*C370+N370</f>
        <v>57745</v>
      </c>
      <c r="R370" s="212"/>
      <c r="S370" s="32">
        <f t="shared" si="172"/>
        <v>86042</v>
      </c>
      <c r="T370" s="32">
        <f t="shared" si="173"/>
        <v>1032504</v>
      </c>
      <c r="U370" s="51"/>
    </row>
    <row r="371" spans="1:21" ht="34.5" customHeight="1">
      <c r="A371" s="37">
        <v>12</v>
      </c>
      <c r="B371" s="29" t="s">
        <v>149</v>
      </c>
      <c r="C371" s="30">
        <v>1</v>
      </c>
      <c r="D371" s="31">
        <v>3392</v>
      </c>
      <c r="E371" s="31">
        <f t="shared" si="171"/>
        <v>3392</v>
      </c>
      <c r="F371" s="42"/>
      <c r="G371" s="31"/>
      <c r="H371" s="31"/>
      <c r="I371" s="31"/>
      <c r="J371" s="31"/>
      <c r="K371" s="42"/>
      <c r="L371" s="42">
        <f>ROUND(E371*K371,0)</f>
        <v>0</v>
      </c>
      <c r="M371" s="42">
        <f>ROUND(F371*L371,0)</f>
        <v>0</v>
      </c>
      <c r="N371" s="31"/>
      <c r="O371" s="31">
        <f>SUM(F371:N371)</f>
        <v>0</v>
      </c>
      <c r="P371" s="32">
        <f>E371+O371</f>
        <v>3392</v>
      </c>
      <c r="Q371" s="32">
        <f t="shared" si="176"/>
        <v>3200</v>
      </c>
      <c r="R371" s="212"/>
      <c r="S371" s="32">
        <f t="shared" si="172"/>
        <v>3392</v>
      </c>
      <c r="T371" s="32">
        <f t="shared" si="173"/>
        <v>40704</v>
      </c>
      <c r="U371" s="51"/>
    </row>
    <row r="372" spans="1:21" ht="34.5" customHeight="1">
      <c r="A372" s="37">
        <v>13</v>
      </c>
      <c r="B372" s="29" t="s">
        <v>62</v>
      </c>
      <c r="C372" s="30">
        <v>1</v>
      </c>
      <c r="D372" s="31">
        <v>3632</v>
      </c>
      <c r="E372" s="31">
        <f t="shared" si="171"/>
        <v>3632</v>
      </c>
      <c r="F372" s="42"/>
      <c r="G372" s="31"/>
      <c r="H372" s="31"/>
      <c r="I372" s="31">
        <v>1090</v>
      </c>
      <c r="J372" s="31"/>
      <c r="K372" s="42"/>
      <c r="L372" s="42"/>
      <c r="M372" s="42"/>
      <c r="N372" s="31"/>
      <c r="O372" s="31">
        <f>SUM(F372:N372)</f>
        <v>1090</v>
      </c>
      <c r="P372" s="32">
        <f>E372+O372</f>
        <v>4722</v>
      </c>
      <c r="Q372" s="32">
        <f t="shared" si="176"/>
        <v>3200</v>
      </c>
      <c r="R372" s="212"/>
      <c r="S372" s="32">
        <f t="shared" si="172"/>
        <v>4722</v>
      </c>
      <c r="T372" s="32">
        <f t="shared" si="173"/>
        <v>56664</v>
      </c>
      <c r="U372" s="51"/>
    </row>
    <row r="373" spans="1:21" ht="34.5" customHeight="1">
      <c r="A373" s="37">
        <v>13</v>
      </c>
      <c r="B373" s="29" t="s">
        <v>56</v>
      </c>
      <c r="C373" s="30">
        <v>6</v>
      </c>
      <c r="D373" s="31">
        <v>3632</v>
      </c>
      <c r="E373" s="31">
        <f t="shared" si="171"/>
        <v>21792</v>
      </c>
      <c r="F373" s="42"/>
      <c r="G373" s="31"/>
      <c r="H373" s="31"/>
      <c r="I373" s="31">
        <v>6538</v>
      </c>
      <c r="J373" s="31"/>
      <c r="K373" s="42"/>
      <c r="L373" s="42"/>
      <c r="M373" s="42"/>
      <c r="N373" s="31">
        <v>581</v>
      </c>
      <c r="O373" s="31">
        <f t="shared" si="174"/>
        <v>7119</v>
      </c>
      <c r="P373" s="32">
        <f t="shared" si="175"/>
        <v>28911</v>
      </c>
      <c r="Q373" s="32">
        <f>3200*C373+N373</f>
        <v>19781</v>
      </c>
      <c r="R373" s="212"/>
      <c r="S373" s="32">
        <f t="shared" si="172"/>
        <v>28911</v>
      </c>
      <c r="T373" s="32">
        <f t="shared" si="173"/>
        <v>346932</v>
      </c>
      <c r="U373" s="51"/>
    </row>
    <row r="374" spans="1:21" ht="34.5" customHeight="1">
      <c r="A374" s="37">
        <v>13</v>
      </c>
      <c r="B374" s="29" t="s">
        <v>57</v>
      </c>
      <c r="C374" s="30">
        <v>3</v>
      </c>
      <c r="D374" s="31">
        <v>3632</v>
      </c>
      <c r="E374" s="31">
        <f t="shared" si="171"/>
        <v>10896</v>
      </c>
      <c r="F374" s="42"/>
      <c r="G374" s="31"/>
      <c r="H374" s="31"/>
      <c r="I374" s="31">
        <v>3269</v>
      </c>
      <c r="J374" s="31"/>
      <c r="K374" s="42"/>
      <c r="L374" s="42"/>
      <c r="M374" s="42"/>
      <c r="N374" s="31"/>
      <c r="O374" s="31">
        <f t="shared" si="174"/>
        <v>3269</v>
      </c>
      <c r="P374" s="32">
        <f t="shared" si="175"/>
        <v>14165</v>
      </c>
      <c r="Q374" s="32">
        <f t="shared" si="176"/>
        <v>9600</v>
      </c>
      <c r="R374" s="212"/>
      <c r="S374" s="32">
        <f t="shared" si="172"/>
        <v>14165</v>
      </c>
      <c r="T374" s="32">
        <f t="shared" si="173"/>
        <v>169980</v>
      </c>
      <c r="U374" s="51"/>
    </row>
    <row r="375" spans="1:21" ht="34.5" customHeight="1">
      <c r="A375" s="37">
        <v>11</v>
      </c>
      <c r="B375" s="29" t="s">
        <v>218</v>
      </c>
      <c r="C375" s="30">
        <v>1</v>
      </c>
      <c r="D375" s="31">
        <v>3152</v>
      </c>
      <c r="E375" s="31">
        <f>ROUND(C375*D375,0)</f>
        <v>3152</v>
      </c>
      <c r="F375" s="42"/>
      <c r="G375" s="31"/>
      <c r="H375" s="31"/>
      <c r="I375" s="31">
        <v>946</v>
      </c>
      <c r="J375" s="31"/>
      <c r="K375" s="42"/>
      <c r="L375" s="42"/>
      <c r="M375" s="42"/>
      <c r="N375" s="31"/>
      <c r="O375" s="31">
        <f>SUM(F375:N375)</f>
        <v>946</v>
      </c>
      <c r="P375" s="32">
        <f>E375+O375</f>
        <v>4098</v>
      </c>
      <c r="Q375" s="32">
        <f t="shared" si="176"/>
        <v>3200</v>
      </c>
      <c r="R375" s="212"/>
      <c r="S375" s="32">
        <f t="shared" si="172"/>
        <v>4098</v>
      </c>
      <c r="T375" s="32">
        <f t="shared" si="173"/>
        <v>49176</v>
      </c>
      <c r="U375" s="51"/>
    </row>
    <row r="376" spans="1:21" ht="34.5" customHeight="1">
      <c r="A376" s="37">
        <v>11</v>
      </c>
      <c r="B376" s="29" t="s">
        <v>58</v>
      </c>
      <c r="C376" s="30">
        <v>12</v>
      </c>
      <c r="D376" s="31">
        <v>3152</v>
      </c>
      <c r="E376" s="31">
        <f t="shared" si="171"/>
        <v>37824</v>
      </c>
      <c r="F376" s="42"/>
      <c r="G376" s="31"/>
      <c r="H376" s="31"/>
      <c r="I376" s="31">
        <v>11347</v>
      </c>
      <c r="J376" s="31"/>
      <c r="K376" s="42"/>
      <c r="L376" s="42"/>
      <c r="M376" s="42"/>
      <c r="N376" s="31">
        <v>252</v>
      </c>
      <c r="O376" s="31">
        <f t="shared" si="174"/>
        <v>11599</v>
      </c>
      <c r="P376" s="32">
        <f t="shared" si="175"/>
        <v>49423</v>
      </c>
      <c r="Q376" s="32">
        <f>3200*C376+N376</f>
        <v>38652</v>
      </c>
      <c r="R376" s="212"/>
      <c r="S376" s="32">
        <f t="shared" si="172"/>
        <v>49423</v>
      </c>
      <c r="T376" s="32">
        <f t="shared" si="173"/>
        <v>593076</v>
      </c>
      <c r="U376" s="51"/>
    </row>
    <row r="377" spans="1:21" ht="34.5" customHeight="1">
      <c r="A377" s="37">
        <v>11</v>
      </c>
      <c r="B377" s="29" t="s">
        <v>59</v>
      </c>
      <c r="C377" s="30">
        <v>3</v>
      </c>
      <c r="D377" s="31">
        <v>3152</v>
      </c>
      <c r="E377" s="31">
        <f t="shared" si="171"/>
        <v>9456</v>
      </c>
      <c r="F377" s="42"/>
      <c r="G377" s="31">
        <v>315</v>
      </c>
      <c r="H377" s="31"/>
      <c r="I377" s="31">
        <v>2837</v>
      </c>
      <c r="J377" s="31"/>
      <c r="K377" s="42"/>
      <c r="L377" s="42"/>
      <c r="M377" s="42"/>
      <c r="N377" s="31"/>
      <c r="O377" s="31">
        <f t="shared" si="174"/>
        <v>3152</v>
      </c>
      <c r="P377" s="32">
        <f t="shared" si="175"/>
        <v>12608</v>
      </c>
      <c r="Q377" s="32">
        <f t="shared" si="176"/>
        <v>9600</v>
      </c>
      <c r="R377" s="212"/>
      <c r="S377" s="32">
        <f t="shared" si="172"/>
        <v>12608</v>
      </c>
      <c r="T377" s="32">
        <f t="shared" si="173"/>
        <v>151296</v>
      </c>
      <c r="U377" s="51"/>
    </row>
    <row r="378" spans="1:21" ht="34.5" customHeight="1">
      <c r="A378" s="37">
        <v>10</v>
      </c>
      <c r="B378" s="29" t="s">
        <v>27</v>
      </c>
      <c r="C378" s="30">
        <v>1</v>
      </c>
      <c r="D378" s="31">
        <v>2912</v>
      </c>
      <c r="E378" s="31">
        <f t="shared" si="171"/>
        <v>2912</v>
      </c>
      <c r="F378" s="42"/>
      <c r="G378" s="31"/>
      <c r="H378" s="31"/>
      <c r="I378" s="31">
        <v>874</v>
      </c>
      <c r="J378" s="31"/>
      <c r="K378" s="42"/>
      <c r="L378" s="42"/>
      <c r="M378" s="42"/>
      <c r="N378" s="31"/>
      <c r="O378" s="31">
        <f t="shared" si="174"/>
        <v>874</v>
      </c>
      <c r="P378" s="32">
        <f t="shared" si="175"/>
        <v>3786</v>
      </c>
      <c r="Q378" s="32">
        <f t="shared" si="176"/>
        <v>3200</v>
      </c>
      <c r="R378" s="212"/>
      <c r="S378" s="32">
        <f t="shared" si="172"/>
        <v>3786</v>
      </c>
      <c r="T378" s="32">
        <f t="shared" si="173"/>
        <v>45432</v>
      </c>
      <c r="U378" s="51"/>
    </row>
    <row r="379" spans="1:21" ht="34.5" customHeight="1">
      <c r="A379" s="37">
        <v>10</v>
      </c>
      <c r="B379" s="29" t="s">
        <v>114</v>
      </c>
      <c r="C379" s="30">
        <v>8</v>
      </c>
      <c r="D379" s="31">
        <v>2912</v>
      </c>
      <c r="E379" s="31">
        <f t="shared" si="171"/>
        <v>23296</v>
      </c>
      <c r="F379" s="42"/>
      <c r="G379" s="31"/>
      <c r="H379" s="31"/>
      <c r="I379" s="31">
        <v>6989</v>
      </c>
      <c r="J379" s="31"/>
      <c r="K379" s="42"/>
      <c r="L379" s="42"/>
      <c r="M379" s="31"/>
      <c r="N379" s="31">
        <v>233</v>
      </c>
      <c r="O379" s="31">
        <f t="shared" si="174"/>
        <v>7222</v>
      </c>
      <c r="P379" s="32">
        <f t="shared" si="175"/>
        <v>30518</v>
      </c>
      <c r="Q379" s="32">
        <f>3200*C379+N379</f>
        <v>25833</v>
      </c>
      <c r="R379" s="212"/>
      <c r="S379" s="32">
        <f t="shared" si="172"/>
        <v>30518</v>
      </c>
      <c r="T379" s="32">
        <f t="shared" si="173"/>
        <v>366216</v>
      </c>
      <c r="U379" s="51"/>
    </row>
    <row r="380" spans="1:21" ht="34.5" customHeight="1">
      <c r="A380" s="37">
        <v>10</v>
      </c>
      <c r="B380" s="29" t="s">
        <v>60</v>
      </c>
      <c r="C380" s="30">
        <v>2</v>
      </c>
      <c r="D380" s="31">
        <v>2912</v>
      </c>
      <c r="E380" s="31">
        <f t="shared" si="171"/>
        <v>5824</v>
      </c>
      <c r="F380" s="42"/>
      <c r="G380" s="31">
        <v>146</v>
      </c>
      <c r="H380" s="31"/>
      <c r="I380" s="31">
        <v>1747</v>
      </c>
      <c r="J380" s="31"/>
      <c r="K380" s="42"/>
      <c r="L380" s="42"/>
      <c r="M380" s="42"/>
      <c r="N380" s="31"/>
      <c r="O380" s="31">
        <f t="shared" si="174"/>
        <v>1893</v>
      </c>
      <c r="P380" s="32">
        <f t="shared" si="175"/>
        <v>7717</v>
      </c>
      <c r="Q380" s="32">
        <f t="shared" si="176"/>
        <v>6400</v>
      </c>
      <c r="R380" s="212"/>
      <c r="S380" s="32">
        <f t="shared" si="172"/>
        <v>7717</v>
      </c>
      <c r="T380" s="32">
        <f t="shared" si="173"/>
        <v>92604</v>
      </c>
      <c r="U380" s="51"/>
    </row>
    <row r="381" spans="1:21" ht="34.5" customHeight="1">
      <c r="A381" s="37">
        <v>10</v>
      </c>
      <c r="B381" s="29" t="s">
        <v>63</v>
      </c>
      <c r="C381" s="30">
        <v>1</v>
      </c>
      <c r="D381" s="31">
        <v>2912</v>
      </c>
      <c r="E381" s="31">
        <f>ROUND(C381*D381,0)</f>
        <v>2912</v>
      </c>
      <c r="F381" s="42"/>
      <c r="G381" s="31"/>
      <c r="H381" s="31"/>
      <c r="I381" s="31">
        <v>874</v>
      </c>
      <c r="J381" s="31"/>
      <c r="K381" s="42"/>
      <c r="L381" s="42"/>
      <c r="M381" s="42"/>
      <c r="N381" s="31"/>
      <c r="O381" s="31">
        <f>SUM(F381:N381)</f>
        <v>874</v>
      </c>
      <c r="P381" s="32">
        <f>E381+O381</f>
        <v>3786</v>
      </c>
      <c r="Q381" s="32">
        <f t="shared" si="176"/>
        <v>3200</v>
      </c>
      <c r="R381" s="212"/>
      <c r="S381" s="32">
        <f t="shared" si="172"/>
        <v>3786</v>
      </c>
      <c r="T381" s="32">
        <f t="shared" si="173"/>
        <v>45432</v>
      </c>
      <c r="U381" s="51"/>
    </row>
    <row r="382" spans="1:21" ht="34.5" customHeight="1">
      <c r="A382" s="37">
        <v>9</v>
      </c>
      <c r="B382" s="29" t="s">
        <v>112</v>
      </c>
      <c r="C382" s="30">
        <v>6</v>
      </c>
      <c r="D382" s="31">
        <v>2768</v>
      </c>
      <c r="E382" s="31">
        <f t="shared" si="171"/>
        <v>16608</v>
      </c>
      <c r="F382" s="42"/>
      <c r="G382" s="31"/>
      <c r="H382" s="31"/>
      <c r="I382" s="31">
        <v>4982</v>
      </c>
      <c r="J382" s="31"/>
      <c r="K382" s="42"/>
      <c r="L382" s="42"/>
      <c r="M382" s="42"/>
      <c r="N382" s="31"/>
      <c r="O382" s="31">
        <f t="shared" si="174"/>
        <v>4982</v>
      </c>
      <c r="P382" s="32">
        <f t="shared" si="175"/>
        <v>21590</v>
      </c>
      <c r="Q382" s="32">
        <f t="shared" si="176"/>
        <v>19200</v>
      </c>
      <c r="R382" s="212"/>
      <c r="S382" s="32">
        <f t="shared" si="172"/>
        <v>21590</v>
      </c>
      <c r="T382" s="32">
        <f t="shared" si="173"/>
        <v>259080</v>
      </c>
      <c r="U382" s="51"/>
    </row>
    <row r="383" spans="1:21" ht="34.5" customHeight="1">
      <c r="A383" s="37">
        <v>9</v>
      </c>
      <c r="B383" s="29" t="s">
        <v>113</v>
      </c>
      <c r="C383" s="30">
        <v>1</v>
      </c>
      <c r="D383" s="31">
        <v>2768</v>
      </c>
      <c r="E383" s="31">
        <f t="shared" si="171"/>
        <v>2768</v>
      </c>
      <c r="F383" s="42"/>
      <c r="G383" s="31"/>
      <c r="H383" s="31"/>
      <c r="I383" s="31">
        <v>830</v>
      </c>
      <c r="J383" s="31"/>
      <c r="K383" s="42"/>
      <c r="L383" s="42"/>
      <c r="M383" s="42"/>
      <c r="N383" s="31"/>
      <c r="O383" s="31">
        <f t="shared" si="174"/>
        <v>830</v>
      </c>
      <c r="P383" s="32">
        <f t="shared" si="175"/>
        <v>3598</v>
      </c>
      <c r="Q383" s="32">
        <f t="shared" si="176"/>
        <v>3200</v>
      </c>
      <c r="R383" s="212"/>
      <c r="S383" s="32">
        <f t="shared" si="172"/>
        <v>3598</v>
      </c>
      <c r="T383" s="32">
        <f t="shared" si="173"/>
        <v>43176</v>
      </c>
      <c r="U383" s="51"/>
    </row>
    <row r="384" spans="1:21" ht="34.5" customHeight="1">
      <c r="A384" s="37">
        <v>9</v>
      </c>
      <c r="B384" s="29" t="s">
        <v>214</v>
      </c>
      <c r="C384" s="30">
        <v>1</v>
      </c>
      <c r="D384" s="31">
        <v>2768</v>
      </c>
      <c r="E384" s="31">
        <f>ROUND(C384*D384,0)</f>
        <v>2768</v>
      </c>
      <c r="F384" s="42"/>
      <c r="G384" s="31"/>
      <c r="H384" s="31"/>
      <c r="I384" s="31">
        <v>830</v>
      </c>
      <c r="J384" s="31"/>
      <c r="K384" s="42"/>
      <c r="L384" s="42"/>
      <c r="M384" s="42"/>
      <c r="N384" s="31"/>
      <c r="O384" s="31">
        <f>SUM(F384:N384)</f>
        <v>830</v>
      </c>
      <c r="P384" s="32">
        <f>E384+O384</f>
        <v>3598</v>
      </c>
      <c r="Q384" s="32">
        <f t="shared" si="176"/>
        <v>3200</v>
      </c>
      <c r="R384" s="212"/>
      <c r="S384" s="32">
        <f t="shared" si="172"/>
        <v>3598</v>
      </c>
      <c r="T384" s="32">
        <f t="shared" si="173"/>
        <v>43176</v>
      </c>
      <c r="U384" s="51"/>
    </row>
    <row r="385" spans="1:21" ht="34.5" customHeight="1">
      <c r="A385" s="37">
        <v>8</v>
      </c>
      <c r="B385" s="29" t="s">
        <v>61</v>
      </c>
      <c r="C385" s="30">
        <v>6</v>
      </c>
      <c r="D385" s="31">
        <v>2624</v>
      </c>
      <c r="E385" s="31">
        <f t="shared" si="171"/>
        <v>15744</v>
      </c>
      <c r="F385" s="42"/>
      <c r="G385" s="31">
        <v>262</v>
      </c>
      <c r="H385" s="31"/>
      <c r="I385" s="31">
        <v>4723</v>
      </c>
      <c r="J385" s="31"/>
      <c r="K385" s="42"/>
      <c r="L385" s="42"/>
      <c r="M385" s="42"/>
      <c r="N385" s="31">
        <v>420</v>
      </c>
      <c r="O385" s="31">
        <f t="shared" si="174"/>
        <v>5405</v>
      </c>
      <c r="P385" s="32">
        <f t="shared" si="175"/>
        <v>21149</v>
      </c>
      <c r="Q385" s="32">
        <f>3200*C385+N385</f>
        <v>19620</v>
      </c>
      <c r="R385" s="212"/>
      <c r="S385" s="32">
        <f t="shared" si="172"/>
        <v>21149</v>
      </c>
      <c r="T385" s="32">
        <f t="shared" si="173"/>
        <v>253788</v>
      </c>
      <c r="U385" s="51"/>
    </row>
    <row r="386" spans="1:21" ht="55.5" customHeight="1">
      <c r="A386" s="37">
        <v>8</v>
      </c>
      <c r="B386" s="29" t="s">
        <v>237</v>
      </c>
      <c r="C386" s="30">
        <v>1</v>
      </c>
      <c r="D386" s="31">
        <v>2624</v>
      </c>
      <c r="E386" s="31">
        <f t="shared" si="171"/>
        <v>2624</v>
      </c>
      <c r="F386" s="42"/>
      <c r="G386" s="31"/>
      <c r="H386" s="31"/>
      <c r="I386" s="31">
        <v>787</v>
      </c>
      <c r="J386" s="31"/>
      <c r="K386" s="42"/>
      <c r="L386" s="42"/>
      <c r="M386" s="42"/>
      <c r="N386" s="31"/>
      <c r="O386" s="31">
        <f>SUM(F386:N386)</f>
        <v>787</v>
      </c>
      <c r="P386" s="32">
        <f>E386+O386</f>
        <v>3411</v>
      </c>
      <c r="Q386" s="32">
        <f t="shared" si="176"/>
        <v>3200</v>
      </c>
      <c r="R386" s="212"/>
      <c r="S386" s="32">
        <f t="shared" si="172"/>
        <v>3411</v>
      </c>
      <c r="T386" s="32">
        <f t="shared" si="173"/>
        <v>40932</v>
      </c>
      <c r="U386" s="51"/>
    </row>
    <row r="387" spans="1:21" ht="37.5" customHeight="1">
      <c r="A387" s="37"/>
      <c r="B387" s="34" t="s">
        <v>119</v>
      </c>
      <c r="C387" s="185">
        <f>SUM(C366:C386)</f>
        <v>90</v>
      </c>
      <c r="D387" s="30"/>
      <c r="E387" s="161">
        <f aca="true" t="shared" si="177" ref="E387:P387">SUM(E366:E386)</f>
        <v>302371</v>
      </c>
      <c r="F387" s="161">
        <f t="shared" si="177"/>
        <v>0</v>
      </c>
      <c r="G387" s="161">
        <f t="shared" si="177"/>
        <v>2599</v>
      </c>
      <c r="H387" s="161">
        <f t="shared" si="177"/>
        <v>0</v>
      </c>
      <c r="I387" s="161">
        <f t="shared" si="177"/>
        <v>88423</v>
      </c>
      <c r="J387" s="161">
        <f t="shared" si="177"/>
        <v>0</v>
      </c>
      <c r="K387" s="161">
        <f t="shared" si="177"/>
        <v>0</v>
      </c>
      <c r="L387" s="161">
        <f t="shared" si="177"/>
        <v>0</v>
      </c>
      <c r="M387" s="161">
        <f t="shared" si="177"/>
        <v>0</v>
      </c>
      <c r="N387" s="161">
        <f t="shared" si="177"/>
        <v>1941</v>
      </c>
      <c r="O387" s="161">
        <f t="shared" si="177"/>
        <v>92963</v>
      </c>
      <c r="P387" s="161">
        <f t="shared" si="177"/>
        <v>395334</v>
      </c>
      <c r="Q387" s="161"/>
      <c r="R387" s="148">
        <f>SUM(R366:R386)</f>
        <v>0</v>
      </c>
      <c r="S387" s="40">
        <f t="shared" si="172"/>
        <v>395334</v>
      </c>
      <c r="T387" s="40">
        <f t="shared" si="173"/>
        <v>4744008</v>
      </c>
      <c r="U387" s="101"/>
    </row>
    <row r="388" spans="1:21" ht="60" customHeight="1">
      <c r="A388" s="230" t="s">
        <v>309</v>
      </c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2"/>
      <c r="T388" s="141"/>
      <c r="U388" s="78"/>
    </row>
    <row r="389" spans="1:21" ht="34.5" customHeight="1">
      <c r="A389" s="37">
        <v>10</v>
      </c>
      <c r="B389" s="29" t="s">
        <v>17</v>
      </c>
      <c r="C389" s="30">
        <v>1</v>
      </c>
      <c r="D389" s="31">
        <v>2912</v>
      </c>
      <c r="E389" s="31">
        <f aca="true" t="shared" si="178" ref="E389:E405">ROUND(C389*D389,0)</f>
        <v>2912</v>
      </c>
      <c r="F389" s="31">
        <v>582</v>
      </c>
      <c r="G389" s="31"/>
      <c r="H389" s="31"/>
      <c r="I389" s="31"/>
      <c r="J389" s="31"/>
      <c r="K389" s="31"/>
      <c r="L389" s="31"/>
      <c r="M389" s="31"/>
      <c r="N389" s="31"/>
      <c r="O389" s="31">
        <f>SUM(F389:N389)</f>
        <v>582</v>
      </c>
      <c r="P389" s="32">
        <f aca="true" t="shared" si="179" ref="P389:P405">E389+O389</f>
        <v>3494</v>
      </c>
      <c r="Q389" s="32">
        <f>3200*C389</f>
        <v>3200</v>
      </c>
      <c r="R389" s="212"/>
      <c r="S389" s="32">
        <f aca="true" t="shared" si="180" ref="S389:S406">P389+R389</f>
        <v>3494</v>
      </c>
      <c r="T389" s="32">
        <f aca="true" t="shared" si="181" ref="T389:T406">S389*12</f>
        <v>41928</v>
      </c>
      <c r="U389" s="51"/>
    </row>
    <row r="390" spans="1:21" ht="34.5" customHeight="1">
      <c r="A390" s="37">
        <v>8</v>
      </c>
      <c r="B390" s="29" t="s">
        <v>146</v>
      </c>
      <c r="C390" s="30">
        <v>1</v>
      </c>
      <c r="D390" s="31">
        <v>2624</v>
      </c>
      <c r="E390" s="31">
        <f t="shared" si="178"/>
        <v>2624</v>
      </c>
      <c r="F390" s="31"/>
      <c r="G390" s="31"/>
      <c r="H390" s="31"/>
      <c r="I390" s="31"/>
      <c r="J390" s="31"/>
      <c r="K390" s="31"/>
      <c r="L390" s="31"/>
      <c r="M390" s="31"/>
      <c r="N390" s="31"/>
      <c r="O390" s="31">
        <f aca="true" t="shared" si="182" ref="O390:O405">SUM(F390:N390)</f>
        <v>0</v>
      </c>
      <c r="P390" s="32">
        <f t="shared" si="179"/>
        <v>2624</v>
      </c>
      <c r="Q390" s="32">
        <f aca="true" t="shared" si="183" ref="Q390:Q405">3200*C390</f>
        <v>3200</v>
      </c>
      <c r="R390" s="212">
        <f aca="true" t="shared" si="184" ref="R390:R405">Q390-P390</f>
        <v>576</v>
      </c>
      <c r="S390" s="32">
        <f t="shared" si="180"/>
        <v>3200</v>
      </c>
      <c r="T390" s="32">
        <f t="shared" si="181"/>
        <v>38400</v>
      </c>
      <c r="U390" s="51"/>
    </row>
    <row r="391" spans="1:21" ht="34.5" customHeight="1">
      <c r="A391" s="37">
        <v>10</v>
      </c>
      <c r="B391" s="29" t="s">
        <v>10</v>
      </c>
      <c r="C391" s="30">
        <v>1</v>
      </c>
      <c r="D391" s="31">
        <v>2912</v>
      </c>
      <c r="E391" s="31">
        <f t="shared" si="178"/>
        <v>2912</v>
      </c>
      <c r="F391" s="31"/>
      <c r="G391" s="31"/>
      <c r="H391" s="31"/>
      <c r="I391" s="31"/>
      <c r="J391" s="31"/>
      <c r="K391" s="31"/>
      <c r="L391" s="31"/>
      <c r="M391" s="31"/>
      <c r="N391" s="31"/>
      <c r="O391" s="31">
        <f t="shared" si="182"/>
        <v>0</v>
      </c>
      <c r="P391" s="32">
        <f>E391+O391</f>
        <v>2912</v>
      </c>
      <c r="Q391" s="32">
        <f t="shared" si="183"/>
        <v>3200</v>
      </c>
      <c r="R391" s="212">
        <f t="shared" si="184"/>
        <v>288</v>
      </c>
      <c r="S391" s="32">
        <f t="shared" si="180"/>
        <v>3200</v>
      </c>
      <c r="T391" s="32">
        <f t="shared" si="181"/>
        <v>38400</v>
      </c>
      <c r="U391" s="51"/>
    </row>
    <row r="392" spans="1:21" ht="34.5" customHeight="1">
      <c r="A392" s="37">
        <v>9</v>
      </c>
      <c r="B392" s="29" t="s">
        <v>11</v>
      </c>
      <c r="C392" s="30">
        <v>2</v>
      </c>
      <c r="D392" s="31">
        <v>2768</v>
      </c>
      <c r="E392" s="31">
        <f t="shared" si="178"/>
        <v>5536</v>
      </c>
      <c r="F392" s="31"/>
      <c r="G392" s="31"/>
      <c r="H392" s="31"/>
      <c r="I392" s="31"/>
      <c r="J392" s="31"/>
      <c r="K392" s="31"/>
      <c r="L392" s="31"/>
      <c r="M392" s="31"/>
      <c r="N392" s="31"/>
      <c r="O392" s="31">
        <f t="shared" si="182"/>
        <v>0</v>
      </c>
      <c r="P392" s="32">
        <f t="shared" si="179"/>
        <v>5536</v>
      </c>
      <c r="Q392" s="32">
        <f t="shared" si="183"/>
        <v>6400</v>
      </c>
      <c r="R392" s="212">
        <f t="shared" si="184"/>
        <v>864</v>
      </c>
      <c r="S392" s="32">
        <f t="shared" si="180"/>
        <v>6400</v>
      </c>
      <c r="T392" s="32">
        <f t="shared" si="181"/>
        <v>76800</v>
      </c>
      <c r="U392" s="51"/>
    </row>
    <row r="393" spans="1:21" ht="34.5" customHeight="1">
      <c r="A393" s="37">
        <v>7</v>
      </c>
      <c r="B393" s="29" t="s">
        <v>12</v>
      </c>
      <c r="C393" s="30">
        <v>1</v>
      </c>
      <c r="D393" s="31">
        <v>2464</v>
      </c>
      <c r="E393" s="31">
        <f t="shared" si="178"/>
        <v>2464</v>
      </c>
      <c r="F393" s="31"/>
      <c r="G393" s="31"/>
      <c r="H393" s="31"/>
      <c r="I393" s="31"/>
      <c r="J393" s="31"/>
      <c r="K393" s="31"/>
      <c r="L393" s="31"/>
      <c r="M393" s="31"/>
      <c r="N393" s="31"/>
      <c r="O393" s="31">
        <f t="shared" si="182"/>
        <v>0</v>
      </c>
      <c r="P393" s="32">
        <f t="shared" si="179"/>
        <v>2464</v>
      </c>
      <c r="Q393" s="32">
        <f t="shared" si="183"/>
        <v>3200</v>
      </c>
      <c r="R393" s="212">
        <f t="shared" si="184"/>
        <v>736</v>
      </c>
      <c r="S393" s="32">
        <f t="shared" si="180"/>
        <v>3200</v>
      </c>
      <c r="T393" s="32">
        <f t="shared" si="181"/>
        <v>38400</v>
      </c>
      <c r="U393" s="51"/>
    </row>
    <row r="394" spans="1:24" ht="33" customHeight="1">
      <c r="A394" s="26">
        <v>7</v>
      </c>
      <c r="B394" s="33" t="s">
        <v>301</v>
      </c>
      <c r="C394" s="26">
        <v>1</v>
      </c>
      <c r="D394" s="28">
        <v>2464</v>
      </c>
      <c r="E394" s="28">
        <f>ROUND(C394*D394,0)</f>
        <v>2464</v>
      </c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32">
        <f>E394+O394</f>
        <v>2464</v>
      </c>
      <c r="Q394" s="32">
        <f>3200*C394</f>
        <v>3200</v>
      </c>
      <c r="R394" s="212">
        <f>Q394-P394</f>
        <v>736</v>
      </c>
      <c r="S394" s="32">
        <f>P394+R394</f>
        <v>3200</v>
      </c>
      <c r="T394" s="32">
        <f t="shared" si="181"/>
        <v>38400</v>
      </c>
      <c r="U394" s="51"/>
      <c r="V394" s="17"/>
      <c r="W394" s="5"/>
      <c r="X394" s="5"/>
    </row>
    <row r="395" spans="1:21" ht="34.5" customHeight="1">
      <c r="A395" s="26">
        <v>5</v>
      </c>
      <c r="B395" s="33" t="s">
        <v>52</v>
      </c>
      <c r="C395" s="27">
        <v>1</v>
      </c>
      <c r="D395" s="31">
        <v>2176</v>
      </c>
      <c r="E395" s="28">
        <f t="shared" si="178"/>
        <v>2176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>
        <f t="shared" si="182"/>
        <v>0</v>
      </c>
      <c r="P395" s="32">
        <f t="shared" si="179"/>
        <v>2176</v>
      </c>
      <c r="Q395" s="32">
        <f t="shared" si="183"/>
        <v>3200</v>
      </c>
      <c r="R395" s="212">
        <f t="shared" si="184"/>
        <v>1024</v>
      </c>
      <c r="S395" s="32">
        <f t="shared" si="180"/>
        <v>3200</v>
      </c>
      <c r="T395" s="32">
        <f t="shared" si="181"/>
        <v>38400</v>
      </c>
      <c r="U395" s="51"/>
    </row>
    <row r="396" spans="1:21" ht="89.25" customHeight="1">
      <c r="A396" s="37">
        <v>5</v>
      </c>
      <c r="B396" s="29" t="s">
        <v>167</v>
      </c>
      <c r="C396" s="30">
        <v>0.5</v>
      </c>
      <c r="D396" s="31">
        <v>2176</v>
      </c>
      <c r="E396" s="31">
        <f t="shared" si="178"/>
        <v>1088</v>
      </c>
      <c r="F396" s="31"/>
      <c r="G396" s="31"/>
      <c r="H396" s="31"/>
      <c r="I396" s="31"/>
      <c r="J396" s="31"/>
      <c r="K396" s="31"/>
      <c r="L396" s="31"/>
      <c r="M396" s="31"/>
      <c r="N396" s="31"/>
      <c r="O396" s="31">
        <f t="shared" si="182"/>
        <v>0</v>
      </c>
      <c r="P396" s="32">
        <f t="shared" si="179"/>
        <v>1088</v>
      </c>
      <c r="Q396" s="32">
        <f t="shared" si="183"/>
        <v>1600</v>
      </c>
      <c r="R396" s="212">
        <f t="shared" si="184"/>
        <v>512</v>
      </c>
      <c r="S396" s="32">
        <f t="shared" si="180"/>
        <v>1600</v>
      </c>
      <c r="T396" s="32">
        <f t="shared" si="181"/>
        <v>19200</v>
      </c>
      <c r="U396" s="51"/>
    </row>
    <row r="397" spans="1:21" ht="89.25" customHeight="1">
      <c r="A397" s="37">
        <v>5</v>
      </c>
      <c r="B397" s="33" t="s">
        <v>152</v>
      </c>
      <c r="C397" s="30">
        <v>1.5</v>
      </c>
      <c r="D397" s="31">
        <v>2176</v>
      </c>
      <c r="E397" s="31">
        <f t="shared" si="178"/>
        <v>3264</v>
      </c>
      <c r="F397" s="31"/>
      <c r="G397" s="31"/>
      <c r="H397" s="31"/>
      <c r="I397" s="31"/>
      <c r="J397" s="31"/>
      <c r="K397" s="31"/>
      <c r="L397" s="31"/>
      <c r="M397" s="31"/>
      <c r="N397" s="31"/>
      <c r="O397" s="31">
        <f t="shared" si="182"/>
        <v>0</v>
      </c>
      <c r="P397" s="32">
        <f t="shared" si="179"/>
        <v>3264</v>
      </c>
      <c r="Q397" s="32">
        <f t="shared" si="183"/>
        <v>4800</v>
      </c>
      <c r="R397" s="212">
        <f t="shared" si="184"/>
        <v>1536</v>
      </c>
      <c r="S397" s="32">
        <f t="shared" si="180"/>
        <v>4800</v>
      </c>
      <c r="T397" s="32">
        <f t="shared" si="181"/>
        <v>57600</v>
      </c>
      <c r="U397" s="51"/>
    </row>
    <row r="398" spans="1:21" ht="60.75" customHeight="1">
      <c r="A398" s="37">
        <v>5</v>
      </c>
      <c r="B398" s="29" t="s">
        <v>136</v>
      </c>
      <c r="C398" s="30">
        <v>5</v>
      </c>
      <c r="D398" s="31">
        <v>2176</v>
      </c>
      <c r="E398" s="31">
        <f>ROUND(C398*D398,0)</f>
        <v>10880</v>
      </c>
      <c r="F398" s="31"/>
      <c r="G398" s="31"/>
      <c r="H398" s="31"/>
      <c r="I398" s="31"/>
      <c r="J398" s="31"/>
      <c r="K398" s="31"/>
      <c r="L398" s="31"/>
      <c r="M398" s="31"/>
      <c r="N398" s="31">
        <v>1523</v>
      </c>
      <c r="O398" s="31">
        <f>SUM(F398:N398)</f>
        <v>1523</v>
      </c>
      <c r="P398" s="32">
        <f>E398+O398</f>
        <v>12403</v>
      </c>
      <c r="Q398" s="32">
        <f>3200*C398+N398</f>
        <v>17523</v>
      </c>
      <c r="R398" s="212">
        <f t="shared" si="184"/>
        <v>5120</v>
      </c>
      <c r="S398" s="32">
        <f t="shared" si="180"/>
        <v>17523</v>
      </c>
      <c r="T398" s="32">
        <f t="shared" si="181"/>
        <v>210276</v>
      </c>
      <c r="U398" s="51"/>
    </row>
    <row r="399" spans="1:21" ht="60.75" customHeight="1">
      <c r="A399" s="37">
        <v>2</v>
      </c>
      <c r="B399" s="29" t="s">
        <v>236</v>
      </c>
      <c r="C399" s="30">
        <v>3</v>
      </c>
      <c r="D399" s="31">
        <v>1744</v>
      </c>
      <c r="E399" s="31">
        <f>ROUND(C399*D399,0)</f>
        <v>5232</v>
      </c>
      <c r="F399" s="31"/>
      <c r="G399" s="31"/>
      <c r="H399" s="31"/>
      <c r="I399" s="31"/>
      <c r="J399" s="31"/>
      <c r="K399" s="31"/>
      <c r="L399" s="31"/>
      <c r="M399" s="31"/>
      <c r="N399" s="31"/>
      <c r="O399" s="31">
        <f>SUM(F399:N399)</f>
        <v>0</v>
      </c>
      <c r="P399" s="32">
        <f>E399+O399</f>
        <v>5232</v>
      </c>
      <c r="Q399" s="32">
        <f t="shared" si="183"/>
        <v>9600</v>
      </c>
      <c r="R399" s="212">
        <f t="shared" si="184"/>
        <v>4368</v>
      </c>
      <c r="S399" s="32">
        <f t="shared" si="180"/>
        <v>9600</v>
      </c>
      <c r="T399" s="32">
        <f t="shared" si="181"/>
        <v>115200</v>
      </c>
      <c r="U399" s="51"/>
    </row>
    <row r="400" spans="1:21" ht="34.5" customHeight="1">
      <c r="A400" s="37">
        <v>2</v>
      </c>
      <c r="B400" s="29" t="s">
        <v>65</v>
      </c>
      <c r="C400" s="30">
        <v>1</v>
      </c>
      <c r="D400" s="31">
        <v>1744</v>
      </c>
      <c r="E400" s="31">
        <f>ROUND(C400*D400,0)</f>
        <v>1744</v>
      </c>
      <c r="F400" s="31"/>
      <c r="G400" s="31"/>
      <c r="H400" s="31"/>
      <c r="I400" s="31"/>
      <c r="J400" s="31"/>
      <c r="K400" s="31"/>
      <c r="L400" s="31"/>
      <c r="M400" s="31"/>
      <c r="N400" s="31"/>
      <c r="O400" s="31">
        <f>SUM(F400:N400)</f>
        <v>0</v>
      </c>
      <c r="P400" s="32">
        <f>E400+O400</f>
        <v>1744</v>
      </c>
      <c r="Q400" s="32">
        <f t="shared" si="183"/>
        <v>3200</v>
      </c>
      <c r="R400" s="212">
        <f t="shared" si="184"/>
        <v>1456</v>
      </c>
      <c r="S400" s="32">
        <f t="shared" si="180"/>
        <v>3200</v>
      </c>
      <c r="T400" s="32">
        <f t="shared" si="181"/>
        <v>38400</v>
      </c>
      <c r="U400" s="51"/>
    </row>
    <row r="401" spans="1:21" ht="60" customHeight="1">
      <c r="A401" s="37">
        <v>2</v>
      </c>
      <c r="B401" s="29" t="s">
        <v>243</v>
      </c>
      <c r="C401" s="30">
        <v>12.5</v>
      </c>
      <c r="D401" s="31">
        <v>1744</v>
      </c>
      <c r="E401" s="31">
        <f>ROUND(C401*D401,0)</f>
        <v>21800</v>
      </c>
      <c r="F401" s="31"/>
      <c r="G401" s="31"/>
      <c r="H401" s="31"/>
      <c r="I401" s="31"/>
      <c r="J401" s="31"/>
      <c r="K401" s="31"/>
      <c r="L401" s="31"/>
      <c r="M401" s="31"/>
      <c r="N401" s="31">
        <v>174</v>
      </c>
      <c r="O401" s="31">
        <f>SUM(F401:N401)</f>
        <v>174</v>
      </c>
      <c r="P401" s="32">
        <f>E401+O401</f>
        <v>21974</v>
      </c>
      <c r="Q401" s="32">
        <f>3200*C401+N401</f>
        <v>40174</v>
      </c>
      <c r="R401" s="212">
        <f t="shared" si="184"/>
        <v>18200</v>
      </c>
      <c r="S401" s="32">
        <f t="shared" si="180"/>
        <v>40174</v>
      </c>
      <c r="T401" s="32">
        <f t="shared" si="181"/>
        <v>482088</v>
      </c>
      <c r="U401" s="51"/>
    </row>
    <row r="402" spans="1:21" ht="34.5" customHeight="1">
      <c r="A402" s="37">
        <v>1</v>
      </c>
      <c r="B402" s="29" t="s">
        <v>71</v>
      </c>
      <c r="C402" s="30">
        <v>5</v>
      </c>
      <c r="D402" s="31">
        <v>1600</v>
      </c>
      <c r="E402" s="31">
        <f>ROUND(C402*D402,0)</f>
        <v>8000</v>
      </c>
      <c r="F402" s="31"/>
      <c r="G402" s="31"/>
      <c r="H402" s="31"/>
      <c r="I402" s="31"/>
      <c r="J402" s="31"/>
      <c r="K402" s="31"/>
      <c r="L402" s="31"/>
      <c r="M402" s="31"/>
      <c r="N402" s="31"/>
      <c r="O402" s="31">
        <f>SUM(F402:N402)</f>
        <v>0</v>
      </c>
      <c r="P402" s="32">
        <f>E402+O402</f>
        <v>8000</v>
      </c>
      <c r="Q402" s="32">
        <f t="shared" si="183"/>
        <v>16000</v>
      </c>
      <c r="R402" s="212">
        <f t="shared" si="184"/>
        <v>8000</v>
      </c>
      <c r="S402" s="32">
        <f t="shared" si="180"/>
        <v>16000</v>
      </c>
      <c r="T402" s="32">
        <f t="shared" si="181"/>
        <v>192000</v>
      </c>
      <c r="U402" s="51"/>
    </row>
    <row r="403" spans="1:21" ht="34.5" customHeight="1">
      <c r="A403" s="37">
        <v>1</v>
      </c>
      <c r="B403" s="29" t="s">
        <v>53</v>
      </c>
      <c r="C403" s="30">
        <v>2</v>
      </c>
      <c r="D403" s="31">
        <v>1600</v>
      </c>
      <c r="E403" s="31">
        <f t="shared" si="178"/>
        <v>3200</v>
      </c>
      <c r="F403" s="31"/>
      <c r="G403" s="31"/>
      <c r="H403" s="31"/>
      <c r="I403" s="31"/>
      <c r="J403" s="31"/>
      <c r="K403" s="31"/>
      <c r="L403" s="31"/>
      <c r="M403" s="31"/>
      <c r="N403" s="31"/>
      <c r="O403" s="31">
        <f t="shared" si="182"/>
        <v>0</v>
      </c>
      <c r="P403" s="32">
        <f t="shared" si="179"/>
        <v>3200</v>
      </c>
      <c r="Q403" s="32">
        <f t="shared" si="183"/>
        <v>6400</v>
      </c>
      <c r="R403" s="212">
        <f t="shared" si="184"/>
        <v>3200</v>
      </c>
      <c r="S403" s="32">
        <f t="shared" si="180"/>
        <v>6400</v>
      </c>
      <c r="T403" s="32">
        <f t="shared" si="181"/>
        <v>76800</v>
      </c>
      <c r="U403" s="51"/>
    </row>
    <row r="404" spans="1:21" ht="34.5" customHeight="1">
      <c r="A404" s="37">
        <v>1</v>
      </c>
      <c r="B404" s="29" t="s">
        <v>66</v>
      </c>
      <c r="C404" s="30">
        <v>1</v>
      </c>
      <c r="D404" s="31">
        <v>1600</v>
      </c>
      <c r="E404" s="31">
        <f t="shared" si="178"/>
        <v>1600</v>
      </c>
      <c r="F404" s="31"/>
      <c r="G404" s="31"/>
      <c r="H404" s="31"/>
      <c r="I404" s="31"/>
      <c r="J404" s="31"/>
      <c r="K404" s="31"/>
      <c r="L404" s="31"/>
      <c r="M404" s="31"/>
      <c r="N404" s="31"/>
      <c r="O404" s="31">
        <f t="shared" si="182"/>
        <v>0</v>
      </c>
      <c r="P404" s="32">
        <f t="shared" si="179"/>
        <v>1600</v>
      </c>
      <c r="Q404" s="32">
        <f t="shared" si="183"/>
        <v>3200</v>
      </c>
      <c r="R404" s="212">
        <f t="shared" si="184"/>
        <v>1600</v>
      </c>
      <c r="S404" s="32">
        <f t="shared" si="180"/>
        <v>3200</v>
      </c>
      <c r="T404" s="32">
        <f t="shared" si="181"/>
        <v>38400</v>
      </c>
      <c r="U404" s="51"/>
    </row>
    <row r="405" spans="1:21" ht="34.5" customHeight="1">
      <c r="A405" s="37">
        <v>1</v>
      </c>
      <c r="B405" s="29" t="s">
        <v>67</v>
      </c>
      <c r="C405" s="30">
        <v>5</v>
      </c>
      <c r="D405" s="31">
        <v>1600</v>
      </c>
      <c r="E405" s="31">
        <f t="shared" si="178"/>
        <v>8000</v>
      </c>
      <c r="F405" s="31"/>
      <c r="G405" s="31"/>
      <c r="H405" s="31"/>
      <c r="I405" s="31"/>
      <c r="J405" s="31"/>
      <c r="K405" s="31"/>
      <c r="L405" s="31"/>
      <c r="M405" s="31"/>
      <c r="N405" s="31"/>
      <c r="O405" s="31">
        <f t="shared" si="182"/>
        <v>0</v>
      </c>
      <c r="P405" s="32">
        <f t="shared" si="179"/>
        <v>8000</v>
      </c>
      <c r="Q405" s="32">
        <f t="shared" si="183"/>
        <v>16000</v>
      </c>
      <c r="R405" s="212">
        <f t="shared" si="184"/>
        <v>8000</v>
      </c>
      <c r="S405" s="32">
        <f t="shared" si="180"/>
        <v>16000</v>
      </c>
      <c r="T405" s="32">
        <f t="shared" si="181"/>
        <v>192000</v>
      </c>
      <c r="U405" s="51"/>
    </row>
    <row r="406" spans="1:21" s="3" customFormat="1" ht="37.5" customHeight="1">
      <c r="A406" s="38"/>
      <c r="B406" s="34" t="s">
        <v>119</v>
      </c>
      <c r="C406" s="35">
        <f>SUM(C389:C405)</f>
        <v>44.5</v>
      </c>
      <c r="D406" s="36"/>
      <c r="E406" s="36">
        <f>SUM(E389:E405)</f>
        <v>85896</v>
      </c>
      <c r="F406" s="36">
        <f>SUM(F389:F405)</f>
        <v>582</v>
      </c>
      <c r="G406" s="36">
        <f>SUM(G389:G405)</f>
        <v>0</v>
      </c>
      <c r="H406" s="36">
        <f>SUM(H389:H405)</f>
        <v>0</v>
      </c>
      <c r="I406" s="36">
        <f>SUM(I389:I405)</f>
        <v>0</v>
      </c>
      <c r="J406" s="36"/>
      <c r="K406" s="36">
        <f aca="true" t="shared" si="185" ref="K406:P406">SUM(K389:K405)</f>
        <v>0</v>
      </c>
      <c r="L406" s="36">
        <f t="shared" si="185"/>
        <v>0</v>
      </c>
      <c r="M406" s="36">
        <f t="shared" si="185"/>
        <v>0</v>
      </c>
      <c r="N406" s="36">
        <f t="shared" si="185"/>
        <v>1697</v>
      </c>
      <c r="O406" s="36">
        <f t="shared" si="185"/>
        <v>2279</v>
      </c>
      <c r="P406" s="39">
        <f t="shared" si="185"/>
        <v>88175</v>
      </c>
      <c r="Q406" s="39"/>
      <c r="R406" s="80">
        <f>SUM(R389:R405)</f>
        <v>56216</v>
      </c>
      <c r="S406" s="40">
        <f t="shared" si="180"/>
        <v>144391</v>
      </c>
      <c r="T406" s="40">
        <f t="shared" si="181"/>
        <v>1732692</v>
      </c>
      <c r="U406" s="101"/>
    </row>
    <row r="407" spans="1:21" ht="60" customHeight="1">
      <c r="A407" s="230" t="s">
        <v>68</v>
      </c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2"/>
      <c r="T407" s="141"/>
      <c r="U407" s="78"/>
    </row>
    <row r="408" spans="1:24" ht="36" customHeight="1">
      <c r="A408" s="37">
        <v>11</v>
      </c>
      <c r="B408" s="29" t="s">
        <v>17</v>
      </c>
      <c r="C408" s="30">
        <v>1</v>
      </c>
      <c r="D408" s="31">
        <v>3152</v>
      </c>
      <c r="E408" s="31">
        <f aca="true" t="shared" si="186" ref="E408:E430">ROUND(C408*D408,0)</f>
        <v>3152</v>
      </c>
      <c r="F408" s="42"/>
      <c r="G408" s="31"/>
      <c r="H408" s="31"/>
      <c r="I408" s="31"/>
      <c r="J408" s="31"/>
      <c r="K408" s="42"/>
      <c r="L408" s="31"/>
      <c r="M408" s="31"/>
      <c r="N408" s="31"/>
      <c r="O408" s="31">
        <f aca="true" t="shared" si="187" ref="O408:O430">SUM(F408:N408)</f>
        <v>0</v>
      </c>
      <c r="P408" s="32">
        <f aca="true" t="shared" si="188" ref="P408:P430">E408+O408</f>
        <v>3152</v>
      </c>
      <c r="Q408" s="32">
        <f>3200*C408</f>
        <v>3200</v>
      </c>
      <c r="R408" s="212">
        <f>Q408-P408</f>
        <v>48</v>
      </c>
      <c r="S408" s="32">
        <f aca="true" t="shared" si="189" ref="S408:S431">P408+R408</f>
        <v>3200</v>
      </c>
      <c r="T408" s="32">
        <f aca="true" t="shared" si="190" ref="T408:T431">S408*12</f>
        <v>38400</v>
      </c>
      <c r="U408" s="51"/>
      <c r="W408" s="86"/>
      <c r="X408" s="86"/>
    </row>
    <row r="409" spans="1:21" ht="36" customHeight="1">
      <c r="A409" s="37"/>
      <c r="B409" s="29" t="s">
        <v>73</v>
      </c>
      <c r="C409" s="30">
        <v>1</v>
      </c>
      <c r="D409" s="31">
        <v>2994</v>
      </c>
      <c r="E409" s="31">
        <f t="shared" si="186"/>
        <v>2994</v>
      </c>
      <c r="F409" s="42"/>
      <c r="G409" s="31"/>
      <c r="H409" s="31"/>
      <c r="I409" s="31"/>
      <c r="J409" s="31"/>
      <c r="K409" s="42"/>
      <c r="L409" s="31"/>
      <c r="M409" s="31"/>
      <c r="N409" s="31"/>
      <c r="O409" s="31">
        <f t="shared" si="187"/>
        <v>0</v>
      </c>
      <c r="P409" s="32">
        <f t="shared" si="188"/>
        <v>2994</v>
      </c>
      <c r="Q409" s="32">
        <f aca="true" t="shared" si="191" ref="Q409:Q430">3200*C409</f>
        <v>3200</v>
      </c>
      <c r="R409" s="212">
        <f>Q409-P409</f>
        <v>206</v>
      </c>
      <c r="S409" s="32">
        <f t="shared" si="189"/>
        <v>3200</v>
      </c>
      <c r="T409" s="32">
        <f t="shared" si="190"/>
        <v>38400</v>
      </c>
      <c r="U409" s="51"/>
    </row>
    <row r="410" spans="1:23" ht="36" customHeight="1">
      <c r="A410" s="37">
        <v>10</v>
      </c>
      <c r="B410" s="29" t="s">
        <v>147</v>
      </c>
      <c r="C410" s="30">
        <v>3.5</v>
      </c>
      <c r="D410" s="31">
        <v>2912</v>
      </c>
      <c r="E410" s="31">
        <f t="shared" si="186"/>
        <v>10192</v>
      </c>
      <c r="F410" s="42"/>
      <c r="G410" s="31"/>
      <c r="H410" s="31"/>
      <c r="I410" s="31"/>
      <c r="J410" s="31"/>
      <c r="K410" s="42"/>
      <c r="L410" s="31"/>
      <c r="M410" s="31">
        <v>874</v>
      </c>
      <c r="N410" s="31"/>
      <c r="O410" s="31">
        <f t="shared" si="187"/>
        <v>874</v>
      </c>
      <c r="P410" s="32">
        <f t="shared" si="188"/>
        <v>11066</v>
      </c>
      <c r="Q410" s="32">
        <f t="shared" si="191"/>
        <v>11200</v>
      </c>
      <c r="R410" s="212">
        <f>Q410-P410</f>
        <v>134</v>
      </c>
      <c r="S410" s="32">
        <f t="shared" si="189"/>
        <v>11200</v>
      </c>
      <c r="T410" s="32">
        <f t="shared" si="190"/>
        <v>134400</v>
      </c>
      <c r="U410" s="51"/>
      <c r="W410" s="86"/>
    </row>
    <row r="411" spans="1:25" ht="36" customHeight="1">
      <c r="A411" s="37">
        <v>10</v>
      </c>
      <c r="B411" s="29" t="s">
        <v>10</v>
      </c>
      <c r="C411" s="30">
        <v>4</v>
      </c>
      <c r="D411" s="31">
        <v>2912</v>
      </c>
      <c r="E411" s="31">
        <f t="shared" si="186"/>
        <v>11648</v>
      </c>
      <c r="F411" s="42"/>
      <c r="G411" s="31"/>
      <c r="H411" s="31"/>
      <c r="I411" s="31"/>
      <c r="J411" s="31"/>
      <c r="K411" s="42"/>
      <c r="L411" s="42"/>
      <c r="M411" s="31">
        <v>437</v>
      </c>
      <c r="N411" s="31"/>
      <c r="O411" s="31">
        <f t="shared" si="187"/>
        <v>437</v>
      </c>
      <c r="P411" s="32">
        <f t="shared" si="188"/>
        <v>12085</v>
      </c>
      <c r="Q411" s="32">
        <f t="shared" si="191"/>
        <v>12800</v>
      </c>
      <c r="R411" s="212">
        <f aca="true" t="shared" si="192" ref="R411:R430">Q411-P411</f>
        <v>715</v>
      </c>
      <c r="S411" s="32">
        <f t="shared" si="189"/>
        <v>12800</v>
      </c>
      <c r="T411" s="32">
        <f t="shared" si="190"/>
        <v>153600</v>
      </c>
      <c r="U411" s="51"/>
      <c r="X411" s="86"/>
      <c r="Y411" s="86"/>
    </row>
    <row r="412" spans="1:21" ht="36" customHeight="1">
      <c r="A412" s="37">
        <v>9</v>
      </c>
      <c r="B412" s="29" t="s">
        <v>11</v>
      </c>
      <c r="C412" s="30">
        <v>12</v>
      </c>
      <c r="D412" s="31">
        <v>2768</v>
      </c>
      <c r="E412" s="31">
        <f t="shared" si="186"/>
        <v>33216</v>
      </c>
      <c r="F412" s="42"/>
      <c r="G412" s="31"/>
      <c r="H412" s="31"/>
      <c r="I412" s="31"/>
      <c r="J412" s="31"/>
      <c r="K412" s="42"/>
      <c r="L412" s="31"/>
      <c r="M412" s="31"/>
      <c r="N412" s="31">
        <v>886</v>
      </c>
      <c r="O412" s="31">
        <f t="shared" si="187"/>
        <v>886</v>
      </c>
      <c r="P412" s="32">
        <f t="shared" si="188"/>
        <v>34102</v>
      </c>
      <c r="Q412" s="32">
        <f aca="true" t="shared" si="193" ref="Q412:Q417">3200*C412+N412</f>
        <v>39286</v>
      </c>
      <c r="R412" s="212">
        <f t="shared" si="192"/>
        <v>5184</v>
      </c>
      <c r="S412" s="32">
        <f t="shared" si="189"/>
        <v>39286</v>
      </c>
      <c r="T412" s="32">
        <f t="shared" si="190"/>
        <v>471432</v>
      </c>
      <c r="U412" s="51"/>
    </row>
    <row r="413" spans="1:21" ht="36" customHeight="1">
      <c r="A413" s="37">
        <v>8</v>
      </c>
      <c r="B413" s="29" t="s">
        <v>104</v>
      </c>
      <c r="C413" s="30">
        <v>5</v>
      </c>
      <c r="D413" s="31">
        <v>2624</v>
      </c>
      <c r="E413" s="31">
        <f t="shared" si="186"/>
        <v>13120</v>
      </c>
      <c r="F413" s="42"/>
      <c r="G413" s="31"/>
      <c r="H413" s="31"/>
      <c r="I413" s="31"/>
      <c r="J413" s="31"/>
      <c r="K413" s="42"/>
      <c r="L413" s="31"/>
      <c r="M413" s="31"/>
      <c r="N413" s="31">
        <v>210</v>
      </c>
      <c r="O413" s="31">
        <f t="shared" si="187"/>
        <v>210</v>
      </c>
      <c r="P413" s="32">
        <f t="shared" si="188"/>
        <v>13330</v>
      </c>
      <c r="Q413" s="32">
        <f t="shared" si="193"/>
        <v>16210</v>
      </c>
      <c r="R413" s="212">
        <f t="shared" si="192"/>
        <v>2880</v>
      </c>
      <c r="S413" s="32">
        <f t="shared" si="189"/>
        <v>16210</v>
      </c>
      <c r="T413" s="32">
        <f t="shared" si="190"/>
        <v>194520</v>
      </c>
      <c r="U413" s="51"/>
    </row>
    <row r="414" spans="1:21" ht="36" customHeight="1">
      <c r="A414" s="37">
        <v>7</v>
      </c>
      <c r="B414" s="29" t="s">
        <v>19</v>
      </c>
      <c r="C414" s="30">
        <v>6</v>
      </c>
      <c r="D414" s="31">
        <v>2464</v>
      </c>
      <c r="E414" s="31">
        <f t="shared" si="186"/>
        <v>14784</v>
      </c>
      <c r="F414" s="42"/>
      <c r="G414" s="31"/>
      <c r="H414" s="31"/>
      <c r="I414" s="31"/>
      <c r="J414" s="31"/>
      <c r="K414" s="42"/>
      <c r="L414" s="31"/>
      <c r="M414" s="31"/>
      <c r="N414" s="31">
        <v>197</v>
      </c>
      <c r="O414" s="31">
        <f t="shared" si="187"/>
        <v>197</v>
      </c>
      <c r="P414" s="32">
        <f t="shared" si="188"/>
        <v>14981</v>
      </c>
      <c r="Q414" s="32">
        <f t="shared" si="193"/>
        <v>19397</v>
      </c>
      <c r="R414" s="212">
        <f t="shared" si="192"/>
        <v>4416</v>
      </c>
      <c r="S414" s="32">
        <f t="shared" si="189"/>
        <v>19397</v>
      </c>
      <c r="T414" s="32">
        <f t="shared" si="190"/>
        <v>232764</v>
      </c>
      <c r="U414" s="51"/>
    </row>
    <row r="415" spans="1:21" ht="36" customHeight="1">
      <c r="A415" s="37">
        <v>7</v>
      </c>
      <c r="B415" s="29" t="s">
        <v>14</v>
      </c>
      <c r="C415" s="30">
        <v>8</v>
      </c>
      <c r="D415" s="31">
        <v>2464</v>
      </c>
      <c r="E415" s="31">
        <f t="shared" si="186"/>
        <v>19712</v>
      </c>
      <c r="F415" s="42"/>
      <c r="G415" s="31"/>
      <c r="H415" s="31"/>
      <c r="I415" s="31"/>
      <c r="J415" s="31"/>
      <c r="K415" s="42"/>
      <c r="L415" s="31"/>
      <c r="M415" s="31"/>
      <c r="N415" s="31">
        <v>197</v>
      </c>
      <c r="O415" s="31">
        <f t="shared" si="187"/>
        <v>197</v>
      </c>
      <c r="P415" s="32">
        <f t="shared" si="188"/>
        <v>19909</v>
      </c>
      <c r="Q415" s="32">
        <f t="shared" si="193"/>
        <v>25797</v>
      </c>
      <c r="R415" s="212">
        <f t="shared" si="192"/>
        <v>5888</v>
      </c>
      <c r="S415" s="32">
        <f t="shared" si="189"/>
        <v>25797</v>
      </c>
      <c r="T415" s="32">
        <f t="shared" si="190"/>
        <v>309564</v>
      </c>
      <c r="U415" s="51"/>
    </row>
    <row r="416" spans="1:21" ht="36" customHeight="1">
      <c r="A416" s="37">
        <v>6</v>
      </c>
      <c r="B416" s="29" t="s">
        <v>105</v>
      </c>
      <c r="C416" s="30">
        <v>5</v>
      </c>
      <c r="D416" s="31">
        <v>2320</v>
      </c>
      <c r="E416" s="31">
        <f t="shared" si="186"/>
        <v>11600</v>
      </c>
      <c r="F416" s="42"/>
      <c r="G416" s="31"/>
      <c r="H416" s="31"/>
      <c r="I416" s="31"/>
      <c r="J416" s="31"/>
      <c r="K416" s="42"/>
      <c r="L416" s="31"/>
      <c r="M416" s="31"/>
      <c r="N416" s="31"/>
      <c r="O416" s="31">
        <f t="shared" si="187"/>
        <v>0</v>
      </c>
      <c r="P416" s="32">
        <f t="shared" si="188"/>
        <v>11600</v>
      </c>
      <c r="Q416" s="32">
        <f t="shared" si="193"/>
        <v>16000</v>
      </c>
      <c r="R416" s="212">
        <f t="shared" si="192"/>
        <v>4400</v>
      </c>
      <c r="S416" s="32">
        <f t="shared" si="189"/>
        <v>16000</v>
      </c>
      <c r="T416" s="32">
        <f t="shared" si="190"/>
        <v>192000</v>
      </c>
      <c r="U416" s="51"/>
    </row>
    <row r="417" spans="1:21" ht="34.5" customHeight="1">
      <c r="A417" s="37">
        <v>5</v>
      </c>
      <c r="B417" s="29" t="s">
        <v>20</v>
      </c>
      <c r="C417" s="30">
        <v>2</v>
      </c>
      <c r="D417" s="31">
        <v>2176</v>
      </c>
      <c r="E417" s="31">
        <f t="shared" si="186"/>
        <v>4352</v>
      </c>
      <c r="F417" s="42"/>
      <c r="G417" s="42"/>
      <c r="H417" s="42"/>
      <c r="I417" s="31"/>
      <c r="J417" s="31"/>
      <c r="K417" s="42"/>
      <c r="L417" s="42"/>
      <c r="M417" s="42"/>
      <c r="N417" s="42">
        <v>174</v>
      </c>
      <c r="O417" s="31">
        <f t="shared" si="187"/>
        <v>174</v>
      </c>
      <c r="P417" s="32">
        <f t="shared" si="188"/>
        <v>4526</v>
      </c>
      <c r="Q417" s="32">
        <f t="shared" si="193"/>
        <v>6574</v>
      </c>
      <c r="R417" s="212">
        <f t="shared" si="192"/>
        <v>2048</v>
      </c>
      <c r="S417" s="32">
        <f t="shared" si="189"/>
        <v>6574</v>
      </c>
      <c r="T417" s="32">
        <f t="shared" si="190"/>
        <v>78888</v>
      </c>
      <c r="U417" s="51"/>
    </row>
    <row r="418" spans="1:21" ht="36" customHeight="1">
      <c r="A418" s="37">
        <v>6</v>
      </c>
      <c r="B418" s="29" t="s">
        <v>118</v>
      </c>
      <c r="C418" s="30">
        <v>8</v>
      </c>
      <c r="D418" s="31">
        <v>2320</v>
      </c>
      <c r="E418" s="31">
        <f t="shared" si="186"/>
        <v>18560</v>
      </c>
      <c r="F418" s="42"/>
      <c r="G418" s="31"/>
      <c r="H418" s="31"/>
      <c r="I418" s="31"/>
      <c r="J418" s="31"/>
      <c r="K418" s="42"/>
      <c r="L418" s="31"/>
      <c r="M418" s="31"/>
      <c r="N418" s="31"/>
      <c r="O418" s="31">
        <f t="shared" si="187"/>
        <v>0</v>
      </c>
      <c r="P418" s="32">
        <f t="shared" si="188"/>
        <v>18560</v>
      </c>
      <c r="Q418" s="32">
        <f t="shared" si="191"/>
        <v>25600</v>
      </c>
      <c r="R418" s="212">
        <f t="shared" si="192"/>
        <v>7040</v>
      </c>
      <c r="S418" s="32">
        <f t="shared" si="189"/>
        <v>25600</v>
      </c>
      <c r="T418" s="32">
        <f t="shared" si="190"/>
        <v>307200</v>
      </c>
      <c r="U418" s="51"/>
    </row>
    <row r="419" spans="1:24" ht="36" customHeight="1">
      <c r="A419" s="56">
        <v>5</v>
      </c>
      <c r="B419" s="29" t="s">
        <v>370</v>
      </c>
      <c r="C419" s="162">
        <v>2</v>
      </c>
      <c r="D419" s="31">
        <v>2176</v>
      </c>
      <c r="E419" s="31">
        <f>ROUND(C419*D419,0)</f>
        <v>4352</v>
      </c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32">
        <f>E419+O419</f>
        <v>4352</v>
      </c>
      <c r="Q419" s="32">
        <f t="shared" si="191"/>
        <v>6400</v>
      </c>
      <c r="R419" s="212">
        <f t="shared" si="192"/>
        <v>2048</v>
      </c>
      <c r="S419" s="32">
        <f t="shared" si="189"/>
        <v>6400</v>
      </c>
      <c r="T419" s="32">
        <f t="shared" si="190"/>
        <v>76800</v>
      </c>
      <c r="U419" s="51"/>
      <c r="W419" s="5"/>
      <c r="X419" s="5"/>
    </row>
    <row r="420" spans="1:21" ht="36" customHeight="1">
      <c r="A420" s="37">
        <v>4</v>
      </c>
      <c r="B420" s="29" t="s">
        <v>13</v>
      </c>
      <c r="C420" s="30">
        <v>8</v>
      </c>
      <c r="D420" s="31">
        <v>2032</v>
      </c>
      <c r="E420" s="31">
        <f t="shared" si="186"/>
        <v>16256</v>
      </c>
      <c r="F420" s="42"/>
      <c r="G420" s="31"/>
      <c r="H420" s="31"/>
      <c r="I420" s="31"/>
      <c r="J420" s="31"/>
      <c r="K420" s="42"/>
      <c r="L420" s="31"/>
      <c r="M420" s="31"/>
      <c r="N420" s="31"/>
      <c r="O420" s="31">
        <f t="shared" si="187"/>
        <v>0</v>
      </c>
      <c r="P420" s="32">
        <f t="shared" si="188"/>
        <v>16256</v>
      </c>
      <c r="Q420" s="32">
        <f t="shared" si="191"/>
        <v>25600</v>
      </c>
      <c r="R420" s="212">
        <f t="shared" si="192"/>
        <v>9344</v>
      </c>
      <c r="S420" s="32">
        <f t="shared" si="189"/>
        <v>25600</v>
      </c>
      <c r="T420" s="32">
        <f t="shared" si="190"/>
        <v>307200</v>
      </c>
      <c r="U420" s="51"/>
    </row>
    <row r="421" spans="1:21" ht="36" customHeight="1">
      <c r="A421" s="37">
        <v>8</v>
      </c>
      <c r="B421" s="29" t="s">
        <v>146</v>
      </c>
      <c r="C421" s="30">
        <v>1</v>
      </c>
      <c r="D421" s="31">
        <v>2624</v>
      </c>
      <c r="E421" s="31">
        <f t="shared" si="186"/>
        <v>2624</v>
      </c>
      <c r="F421" s="42"/>
      <c r="G421" s="31"/>
      <c r="H421" s="31"/>
      <c r="I421" s="31"/>
      <c r="J421" s="31"/>
      <c r="K421" s="42"/>
      <c r="L421" s="31"/>
      <c r="M421" s="31"/>
      <c r="N421" s="31"/>
      <c r="O421" s="31">
        <f t="shared" si="187"/>
        <v>0</v>
      </c>
      <c r="P421" s="32">
        <f t="shared" si="188"/>
        <v>2624</v>
      </c>
      <c r="Q421" s="32">
        <f t="shared" si="191"/>
        <v>3200</v>
      </c>
      <c r="R421" s="212">
        <f t="shared" si="192"/>
        <v>576</v>
      </c>
      <c r="S421" s="32">
        <f t="shared" si="189"/>
        <v>3200</v>
      </c>
      <c r="T421" s="32">
        <f t="shared" si="190"/>
        <v>38400</v>
      </c>
      <c r="U421" s="51"/>
    </row>
    <row r="422" spans="1:21" ht="36" customHeight="1">
      <c r="A422" s="37">
        <v>7</v>
      </c>
      <c r="B422" s="29" t="s">
        <v>244</v>
      </c>
      <c r="C422" s="30">
        <v>1</v>
      </c>
      <c r="D422" s="31">
        <v>2464</v>
      </c>
      <c r="E422" s="31">
        <f t="shared" si="186"/>
        <v>2464</v>
      </c>
      <c r="F422" s="42"/>
      <c r="G422" s="31"/>
      <c r="H422" s="31"/>
      <c r="I422" s="31"/>
      <c r="J422" s="31"/>
      <c r="K422" s="42"/>
      <c r="L422" s="31"/>
      <c r="M422" s="31"/>
      <c r="N422" s="31"/>
      <c r="O422" s="31">
        <f t="shared" si="187"/>
        <v>0</v>
      </c>
      <c r="P422" s="32">
        <f t="shared" si="188"/>
        <v>2464</v>
      </c>
      <c r="Q422" s="32">
        <f t="shared" si="191"/>
        <v>3200</v>
      </c>
      <c r="R422" s="212">
        <f t="shared" si="192"/>
        <v>736</v>
      </c>
      <c r="S422" s="32">
        <f t="shared" si="189"/>
        <v>3200</v>
      </c>
      <c r="T422" s="32">
        <f t="shared" si="190"/>
        <v>38400</v>
      </c>
      <c r="U422" s="51"/>
    </row>
    <row r="423" spans="1:21" ht="36" customHeight="1">
      <c r="A423" s="37">
        <v>5</v>
      </c>
      <c r="B423" s="33" t="s">
        <v>130</v>
      </c>
      <c r="C423" s="30">
        <v>1</v>
      </c>
      <c r="D423" s="31">
        <v>2176</v>
      </c>
      <c r="E423" s="31">
        <f t="shared" si="186"/>
        <v>2176</v>
      </c>
      <c r="F423" s="31"/>
      <c r="G423" s="31"/>
      <c r="H423" s="31"/>
      <c r="I423" s="31"/>
      <c r="J423" s="31"/>
      <c r="K423" s="31"/>
      <c r="L423" s="31"/>
      <c r="M423" s="31"/>
      <c r="N423" s="31"/>
      <c r="O423" s="31">
        <f t="shared" si="187"/>
        <v>0</v>
      </c>
      <c r="P423" s="32">
        <f t="shared" si="188"/>
        <v>2176</v>
      </c>
      <c r="Q423" s="32">
        <f t="shared" si="191"/>
        <v>3200</v>
      </c>
      <c r="R423" s="212">
        <f t="shared" si="192"/>
        <v>1024</v>
      </c>
      <c r="S423" s="32">
        <f t="shared" si="189"/>
        <v>3200</v>
      </c>
      <c r="T423" s="32">
        <f t="shared" si="190"/>
        <v>38400</v>
      </c>
      <c r="U423" s="51"/>
    </row>
    <row r="424" spans="1:21" ht="36" customHeight="1">
      <c r="A424" s="37">
        <v>5</v>
      </c>
      <c r="B424" s="29" t="s">
        <v>81</v>
      </c>
      <c r="C424" s="30">
        <v>1</v>
      </c>
      <c r="D424" s="31">
        <v>2176</v>
      </c>
      <c r="E424" s="31">
        <f t="shared" si="186"/>
        <v>2176</v>
      </c>
      <c r="F424" s="42"/>
      <c r="G424" s="31"/>
      <c r="H424" s="31"/>
      <c r="I424" s="31"/>
      <c r="J424" s="31"/>
      <c r="K424" s="42"/>
      <c r="L424" s="31"/>
      <c r="M424" s="31"/>
      <c r="N424" s="31"/>
      <c r="O424" s="31">
        <f t="shared" si="187"/>
        <v>0</v>
      </c>
      <c r="P424" s="32">
        <f t="shared" si="188"/>
        <v>2176</v>
      </c>
      <c r="Q424" s="32">
        <f t="shared" si="191"/>
        <v>3200</v>
      </c>
      <c r="R424" s="212">
        <f t="shared" si="192"/>
        <v>1024</v>
      </c>
      <c r="S424" s="32">
        <f t="shared" si="189"/>
        <v>3200</v>
      </c>
      <c r="T424" s="32">
        <f t="shared" si="190"/>
        <v>38400</v>
      </c>
      <c r="U424" s="51"/>
    </row>
    <row r="425" spans="1:21" ht="36" customHeight="1">
      <c r="A425" s="37">
        <v>5</v>
      </c>
      <c r="B425" s="29" t="s">
        <v>70</v>
      </c>
      <c r="C425" s="30">
        <v>4</v>
      </c>
      <c r="D425" s="31">
        <v>2176</v>
      </c>
      <c r="E425" s="31">
        <f>ROUND(C425*D425,0)</f>
        <v>8704</v>
      </c>
      <c r="F425" s="42"/>
      <c r="G425" s="31"/>
      <c r="H425" s="31"/>
      <c r="I425" s="31"/>
      <c r="J425" s="31"/>
      <c r="K425" s="42"/>
      <c r="L425" s="31"/>
      <c r="M425" s="31"/>
      <c r="N425" s="31">
        <v>1219</v>
      </c>
      <c r="O425" s="31">
        <f>SUM(F425:N425)</f>
        <v>1219</v>
      </c>
      <c r="P425" s="32">
        <f>E425+O425</f>
        <v>9923</v>
      </c>
      <c r="Q425" s="32">
        <f>3200*C425+N425</f>
        <v>14019</v>
      </c>
      <c r="R425" s="212">
        <f t="shared" si="192"/>
        <v>4096</v>
      </c>
      <c r="S425" s="32">
        <f t="shared" si="189"/>
        <v>14019</v>
      </c>
      <c r="T425" s="32">
        <f t="shared" si="190"/>
        <v>168228</v>
      </c>
      <c r="U425" s="51"/>
    </row>
    <row r="426" spans="1:21" ht="36" customHeight="1">
      <c r="A426" s="37">
        <v>2</v>
      </c>
      <c r="B426" s="29" t="s">
        <v>69</v>
      </c>
      <c r="C426" s="30">
        <v>12</v>
      </c>
      <c r="D426" s="31">
        <v>1744</v>
      </c>
      <c r="E426" s="31">
        <f t="shared" si="186"/>
        <v>20928</v>
      </c>
      <c r="F426" s="42"/>
      <c r="G426" s="31"/>
      <c r="H426" s="31"/>
      <c r="I426" s="31"/>
      <c r="J426" s="31"/>
      <c r="K426" s="42"/>
      <c r="L426" s="31"/>
      <c r="M426" s="31"/>
      <c r="N426" s="31">
        <v>2930</v>
      </c>
      <c r="O426" s="31">
        <f t="shared" si="187"/>
        <v>2930</v>
      </c>
      <c r="P426" s="32">
        <f t="shared" si="188"/>
        <v>23858</v>
      </c>
      <c r="Q426" s="32">
        <f>3200*C426+N426</f>
        <v>41330</v>
      </c>
      <c r="R426" s="212">
        <f t="shared" si="192"/>
        <v>17472</v>
      </c>
      <c r="S426" s="32">
        <f t="shared" si="189"/>
        <v>41330</v>
      </c>
      <c r="T426" s="32">
        <f t="shared" si="190"/>
        <v>495960</v>
      </c>
      <c r="U426" s="51"/>
    </row>
    <row r="427" spans="1:21" ht="36" customHeight="1">
      <c r="A427" s="37">
        <v>2</v>
      </c>
      <c r="B427" s="29" t="s">
        <v>110</v>
      </c>
      <c r="C427" s="30">
        <v>1.5</v>
      </c>
      <c r="D427" s="31">
        <v>1744</v>
      </c>
      <c r="E427" s="31">
        <f>ROUND(C427*D427,0)</f>
        <v>2616</v>
      </c>
      <c r="F427" s="42"/>
      <c r="G427" s="31"/>
      <c r="H427" s="31"/>
      <c r="I427" s="31"/>
      <c r="J427" s="31"/>
      <c r="K427" s="42"/>
      <c r="L427" s="31"/>
      <c r="M427" s="31"/>
      <c r="N427" s="31"/>
      <c r="O427" s="31">
        <f>SUM(F427:N427)</f>
        <v>0</v>
      </c>
      <c r="P427" s="32">
        <f>E427+O427</f>
        <v>2616</v>
      </c>
      <c r="Q427" s="32">
        <f t="shared" si="191"/>
        <v>4800</v>
      </c>
      <c r="R427" s="212">
        <f t="shared" si="192"/>
        <v>2184</v>
      </c>
      <c r="S427" s="32">
        <f t="shared" si="189"/>
        <v>4800</v>
      </c>
      <c r="T427" s="32">
        <f t="shared" si="190"/>
        <v>57600</v>
      </c>
      <c r="U427" s="51"/>
    </row>
    <row r="428" spans="1:21" ht="57" customHeight="1">
      <c r="A428" s="37">
        <v>2</v>
      </c>
      <c r="B428" s="29" t="s">
        <v>243</v>
      </c>
      <c r="C428" s="30">
        <v>1</v>
      </c>
      <c r="D428" s="31">
        <v>1744</v>
      </c>
      <c r="E428" s="31">
        <f>ROUND(C428*D428,0)</f>
        <v>1744</v>
      </c>
      <c r="F428" s="42"/>
      <c r="G428" s="31"/>
      <c r="H428" s="31"/>
      <c r="I428" s="31"/>
      <c r="J428" s="31"/>
      <c r="K428" s="42"/>
      <c r="L428" s="31"/>
      <c r="M428" s="31"/>
      <c r="N428" s="31"/>
      <c r="O428" s="31">
        <f>SUM(F428:N428)</f>
        <v>0</v>
      </c>
      <c r="P428" s="32">
        <f>E428+O428</f>
        <v>1744</v>
      </c>
      <c r="Q428" s="32">
        <f t="shared" si="191"/>
        <v>3200</v>
      </c>
      <c r="R428" s="212">
        <f t="shared" si="192"/>
        <v>1456</v>
      </c>
      <c r="S428" s="32">
        <f t="shared" si="189"/>
        <v>3200</v>
      </c>
      <c r="T428" s="32">
        <f t="shared" si="190"/>
        <v>38400</v>
      </c>
      <c r="U428" s="51"/>
    </row>
    <row r="429" spans="1:21" ht="36" customHeight="1">
      <c r="A429" s="37">
        <v>2</v>
      </c>
      <c r="B429" s="29" t="s">
        <v>173</v>
      </c>
      <c r="C429" s="30">
        <v>0.5</v>
      </c>
      <c r="D429" s="31">
        <v>1744</v>
      </c>
      <c r="E429" s="31">
        <f>ROUND(C429*D429,0)</f>
        <v>872</v>
      </c>
      <c r="F429" s="42"/>
      <c r="G429" s="31"/>
      <c r="H429" s="31"/>
      <c r="I429" s="31"/>
      <c r="J429" s="31"/>
      <c r="K429" s="42"/>
      <c r="L429" s="31"/>
      <c r="M429" s="31"/>
      <c r="N429" s="31"/>
      <c r="O429" s="31"/>
      <c r="P429" s="32">
        <f>E429+O429</f>
        <v>872</v>
      </c>
      <c r="Q429" s="32">
        <f t="shared" si="191"/>
        <v>1600</v>
      </c>
      <c r="R429" s="212">
        <f t="shared" si="192"/>
        <v>728</v>
      </c>
      <c r="S429" s="32">
        <f t="shared" si="189"/>
        <v>1600</v>
      </c>
      <c r="T429" s="32">
        <f t="shared" si="190"/>
        <v>19200</v>
      </c>
      <c r="U429" s="51"/>
    </row>
    <row r="430" spans="1:21" ht="36" customHeight="1">
      <c r="A430" s="37">
        <v>1</v>
      </c>
      <c r="B430" s="29" t="s">
        <v>66</v>
      </c>
      <c r="C430" s="30">
        <v>0.5</v>
      </c>
      <c r="D430" s="31">
        <v>1600</v>
      </c>
      <c r="E430" s="31">
        <f t="shared" si="186"/>
        <v>800</v>
      </c>
      <c r="F430" s="42"/>
      <c r="G430" s="31"/>
      <c r="H430" s="31"/>
      <c r="I430" s="31"/>
      <c r="J430" s="31"/>
      <c r="K430" s="42"/>
      <c r="L430" s="31"/>
      <c r="M430" s="31"/>
      <c r="N430" s="31"/>
      <c r="O430" s="31">
        <f t="shared" si="187"/>
        <v>0</v>
      </c>
      <c r="P430" s="32">
        <f t="shared" si="188"/>
        <v>800</v>
      </c>
      <c r="Q430" s="32">
        <f t="shared" si="191"/>
        <v>1600</v>
      </c>
      <c r="R430" s="212">
        <f t="shared" si="192"/>
        <v>800</v>
      </c>
      <c r="S430" s="32">
        <f t="shared" si="189"/>
        <v>1600</v>
      </c>
      <c r="T430" s="32">
        <f t="shared" si="190"/>
        <v>19200</v>
      </c>
      <c r="U430" s="51"/>
    </row>
    <row r="431" spans="1:21" s="3" customFormat="1" ht="36.75" customHeight="1">
      <c r="A431" s="38"/>
      <c r="B431" s="34" t="s">
        <v>119</v>
      </c>
      <c r="C431" s="35">
        <f>SUM(C408:C430)</f>
        <v>89</v>
      </c>
      <c r="D431" s="31"/>
      <c r="E431" s="36">
        <f>SUM(E408:E430)</f>
        <v>209042</v>
      </c>
      <c r="F431" s="36">
        <f>SUM(F408:F430)</f>
        <v>0</v>
      </c>
      <c r="G431" s="36">
        <f>SUM(G408:G430)</f>
        <v>0</v>
      </c>
      <c r="H431" s="36">
        <f>SUM(H408:H430)</f>
        <v>0</v>
      </c>
      <c r="I431" s="36">
        <f>SUM(I408:I430)</f>
        <v>0</v>
      </c>
      <c r="J431" s="36"/>
      <c r="K431" s="36">
        <f aca="true" t="shared" si="194" ref="K431:P431">SUM(K408:K430)</f>
        <v>0</v>
      </c>
      <c r="L431" s="36">
        <f t="shared" si="194"/>
        <v>0</v>
      </c>
      <c r="M431" s="36">
        <f t="shared" si="194"/>
        <v>1311</v>
      </c>
      <c r="N431" s="36">
        <f t="shared" si="194"/>
        <v>5813</v>
      </c>
      <c r="O431" s="36">
        <f t="shared" si="194"/>
        <v>7124</v>
      </c>
      <c r="P431" s="39">
        <f t="shared" si="194"/>
        <v>216166</v>
      </c>
      <c r="Q431" s="39"/>
      <c r="R431" s="80">
        <f>SUM(R408:R430)</f>
        <v>74447</v>
      </c>
      <c r="S431" s="40">
        <f t="shared" si="189"/>
        <v>290613</v>
      </c>
      <c r="T431" s="40">
        <f t="shared" si="190"/>
        <v>3487356</v>
      </c>
      <c r="U431" s="101"/>
    </row>
    <row r="432" spans="1:21" ht="47.25" customHeight="1">
      <c r="A432" s="37"/>
      <c r="B432" s="34" t="s">
        <v>82</v>
      </c>
      <c r="C432" s="63">
        <f>C65+C82+C87+C93+C101+C109+C123+C133+C144+C153+C159+C165+C169+C175+C180+C184+C190+C197+C202+C207+C219+C226+C237+C243+C247+C253+C258+C262+C267+C274+C290+C299+C310+C326+C332+C342+C355+C364+C387+C406+C431</f>
        <v>1850</v>
      </c>
      <c r="D432" s="63"/>
      <c r="E432" s="64">
        <f aca="true" t="shared" si="195" ref="E432:P432">E65+E82+E87+E93+E101+E109+E123+E133+E144+E153+E159+E165+E169+E175+E180+E184+E190+E197+E202+E207+E219+E226+E237+E243+E247+E253+E258+E262+E267+E274+E290+E299+E310+E326+E332+E342+E355+E364+E387+E406+E431</f>
        <v>4354136</v>
      </c>
      <c r="F432" s="64">
        <f t="shared" si="195"/>
        <v>582</v>
      </c>
      <c r="G432" s="64">
        <f t="shared" si="195"/>
        <v>6510</v>
      </c>
      <c r="H432" s="64">
        <f t="shared" si="195"/>
        <v>0</v>
      </c>
      <c r="I432" s="64">
        <f t="shared" si="195"/>
        <v>139214</v>
      </c>
      <c r="J432" s="64">
        <f t="shared" si="195"/>
        <v>38519</v>
      </c>
      <c r="K432" s="64">
        <f t="shared" si="195"/>
        <v>0</v>
      </c>
      <c r="L432" s="64">
        <f t="shared" si="195"/>
        <v>0</v>
      </c>
      <c r="M432" s="64">
        <f t="shared" si="195"/>
        <v>5127</v>
      </c>
      <c r="N432" s="64">
        <f t="shared" si="195"/>
        <v>132510</v>
      </c>
      <c r="O432" s="64">
        <f t="shared" si="195"/>
        <v>322462</v>
      </c>
      <c r="P432" s="64">
        <f t="shared" si="195"/>
        <v>4676598</v>
      </c>
      <c r="Q432" s="64"/>
      <c r="R432" s="148">
        <f>R65+R82+R87+R93+R101+R109+R123+R133+R144+R153+R159+R165+R169+R175+R180+R184+R190+R197+R202+R207+R219+R226+R237+R243+R247+R253+R258+R262+R267+R274+R290+R299+R310+R326+R332+R342+R355+R364+R387+R406+R431</f>
        <v>1564540</v>
      </c>
      <c r="S432" s="64">
        <f>S65+S82+S87+S93+S101+S109+S123+S133+S144+S153+S159+S165+S169+S175+S180+S184+S190+S197+S202+S207+S219+S226+S237+S243+S247+S253+S258+S262+S267+S274+S290+S299+S310+S326+S332+S342+S355+S364+S387+S406+S431</f>
        <v>6241138</v>
      </c>
      <c r="T432" s="64">
        <f>T65+T82+T87+T93+T101+T109+T123+T133+T144+T153+T159+T165+T169+T175+T180+T184+T190+T197+T202+T207+T219+T226+T237+T243+T247+T253+T258+T262+T267+T274+T290+T299+T310+T326+T332+T342+T355+T364+T387+T406+T431</f>
        <v>74893656</v>
      </c>
      <c r="U432" s="200"/>
    </row>
    <row r="433" spans="1:22" ht="46.5" customHeight="1">
      <c r="A433" s="37"/>
      <c r="B433" s="34" t="s">
        <v>83</v>
      </c>
      <c r="C433" s="63">
        <f aca="true" t="shared" si="196" ref="C433:P433">C41+C432</f>
        <v>2588.3</v>
      </c>
      <c r="D433" s="63">
        <f t="shared" si="196"/>
        <v>0</v>
      </c>
      <c r="E433" s="148">
        <f t="shared" si="196"/>
        <v>8336724</v>
      </c>
      <c r="F433" s="148">
        <f t="shared" si="196"/>
        <v>42657</v>
      </c>
      <c r="G433" s="148">
        <f t="shared" si="196"/>
        <v>10206</v>
      </c>
      <c r="H433" s="148">
        <f t="shared" si="196"/>
        <v>6976</v>
      </c>
      <c r="I433" s="148">
        <f t="shared" si="196"/>
        <v>906072</v>
      </c>
      <c r="J433" s="148">
        <f t="shared" si="196"/>
        <v>38519</v>
      </c>
      <c r="K433" s="148">
        <f t="shared" si="196"/>
        <v>41166</v>
      </c>
      <c r="L433" s="148">
        <f t="shared" si="196"/>
        <v>713917</v>
      </c>
      <c r="M433" s="148">
        <f t="shared" si="196"/>
        <v>470497</v>
      </c>
      <c r="N433" s="148">
        <f t="shared" si="196"/>
        <v>176026</v>
      </c>
      <c r="O433" s="148">
        <f t="shared" si="196"/>
        <v>2406036</v>
      </c>
      <c r="P433" s="148">
        <f t="shared" si="196"/>
        <v>10742760</v>
      </c>
      <c r="Q433" s="148"/>
      <c r="R433" s="148">
        <f>R41+R432</f>
        <v>1564540</v>
      </c>
      <c r="S433" s="148">
        <f>S41+S432</f>
        <v>12307300</v>
      </c>
      <c r="T433" s="148">
        <f>T41+T432</f>
        <v>147687600</v>
      </c>
      <c r="U433" s="229">
        <v>12307300</v>
      </c>
      <c r="V433" s="211"/>
    </row>
    <row r="434" spans="1:21" ht="35.25" customHeight="1">
      <c r="A434" s="37"/>
      <c r="B434" s="34" t="s">
        <v>362</v>
      </c>
      <c r="C434" s="30"/>
      <c r="D434" s="31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66"/>
      <c r="P434" s="186"/>
      <c r="Q434" s="186"/>
      <c r="R434" s="186"/>
      <c r="S434" s="184"/>
      <c r="T434" s="184">
        <v>4489000</v>
      </c>
      <c r="U434" s="201"/>
    </row>
    <row r="435" spans="1:21" ht="35.25" customHeight="1" hidden="1">
      <c r="A435" s="37"/>
      <c r="B435" s="34" t="s">
        <v>354</v>
      </c>
      <c r="C435" s="30"/>
      <c r="D435" s="31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66"/>
      <c r="P435" s="186"/>
      <c r="Q435" s="186"/>
      <c r="R435" s="186"/>
      <c r="S435" s="184"/>
      <c r="T435" s="184"/>
      <c r="U435" s="201"/>
    </row>
    <row r="436" spans="1:21" ht="51.75" customHeight="1">
      <c r="A436" s="37"/>
      <c r="B436" s="34" t="s">
        <v>307</v>
      </c>
      <c r="C436" s="30"/>
      <c r="D436" s="31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66"/>
      <c r="P436" s="80"/>
      <c r="Q436" s="186"/>
      <c r="R436" s="186"/>
      <c r="S436" s="66"/>
      <c r="T436" s="76">
        <v>204000</v>
      </c>
      <c r="U436" s="202"/>
    </row>
    <row r="437" spans="1:21" ht="65.25" customHeight="1" hidden="1">
      <c r="A437" s="26"/>
      <c r="B437" s="53" t="s">
        <v>323</v>
      </c>
      <c r="C437" s="65"/>
      <c r="D437" s="21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1"/>
      <c r="P437" s="80"/>
      <c r="Q437" s="83"/>
      <c r="R437" s="83"/>
      <c r="S437" s="83"/>
      <c r="T437" s="80"/>
      <c r="U437" s="203"/>
    </row>
    <row r="438" spans="1:21" ht="52.5" customHeight="1">
      <c r="A438" s="26"/>
      <c r="B438" s="44" t="s">
        <v>171</v>
      </c>
      <c r="C438" s="75">
        <f>C433</f>
        <v>2588.3</v>
      </c>
      <c r="D438" s="46"/>
      <c r="E438" s="76">
        <f>E433</f>
        <v>8336724</v>
      </c>
      <c r="F438" s="76">
        <f aca="true" t="shared" si="197" ref="F438:O438">F433</f>
        <v>42657</v>
      </c>
      <c r="G438" s="76">
        <f t="shared" si="197"/>
        <v>10206</v>
      </c>
      <c r="H438" s="76">
        <f t="shared" si="197"/>
        <v>6976</v>
      </c>
      <c r="I438" s="76">
        <f t="shared" si="197"/>
        <v>906072</v>
      </c>
      <c r="J438" s="76">
        <f t="shared" si="197"/>
        <v>38519</v>
      </c>
      <c r="K438" s="76">
        <f t="shared" si="197"/>
        <v>41166</v>
      </c>
      <c r="L438" s="76">
        <f t="shared" si="197"/>
        <v>713917</v>
      </c>
      <c r="M438" s="76">
        <f t="shared" si="197"/>
        <v>470497</v>
      </c>
      <c r="N438" s="76">
        <f t="shared" si="197"/>
        <v>176026</v>
      </c>
      <c r="O438" s="76">
        <f t="shared" si="197"/>
        <v>2406036</v>
      </c>
      <c r="P438" s="76">
        <f>SUM(P433:P437)</f>
        <v>10742760</v>
      </c>
      <c r="Q438" s="76"/>
      <c r="R438" s="76"/>
      <c r="S438" s="76">
        <f>SUM(S433:S437)</f>
        <v>12307300</v>
      </c>
      <c r="T438" s="76">
        <f>T433+T434+T436</f>
        <v>152380600</v>
      </c>
      <c r="U438" s="202"/>
    </row>
    <row r="439" spans="1:21" ht="52.5" customHeight="1">
      <c r="A439" s="271"/>
      <c r="B439" s="271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69"/>
    </row>
    <row r="440" spans="1:21" ht="52.5" customHeight="1">
      <c r="A440" s="271"/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69"/>
    </row>
    <row r="441" spans="1:21" ht="52.5" customHeight="1">
      <c r="A441" s="271"/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69"/>
    </row>
    <row r="442" spans="1:21" ht="52.5" customHeight="1">
      <c r="A442" s="271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69"/>
    </row>
    <row r="443" spans="1:21" ht="52.5" customHeight="1">
      <c r="A443" s="271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69"/>
    </row>
    <row r="444" spans="1:21" ht="52.5" customHeight="1">
      <c r="A444" s="271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69"/>
    </row>
    <row r="445" spans="1:21" ht="52.5" customHeight="1">
      <c r="A445" s="271"/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69"/>
    </row>
    <row r="446" spans="1:21" ht="52.5" customHeight="1">
      <c r="A446" s="271"/>
      <c r="B446" s="271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69"/>
    </row>
    <row r="447" spans="1:21" ht="52.5" customHeight="1">
      <c r="A447" s="271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69"/>
    </row>
    <row r="448" spans="1:21" ht="52.5" customHeight="1">
      <c r="A448" s="271"/>
      <c r="B448" s="271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69"/>
    </row>
    <row r="449" spans="1:22" ht="57.75" customHeight="1">
      <c r="A449" s="243" t="s">
        <v>84</v>
      </c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157"/>
      <c r="V449" s="41"/>
    </row>
    <row r="450" spans="1:24" ht="51" customHeight="1">
      <c r="A450" s="230" t="s">
        <v>6</v>
      </c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2"/>
      <c r="U450" s="78"/>
      <c r="V450" s="41"/>
      <c r="W450" s="5"/>
      <c r="X450" s="5"/>
    </row>
    <row r="451" spans="1:24" ht="31.5" customHeight="1">
      <c r="A451" s="56">
        <v>24</v>
      </c>
      <c r="B451" s="172" t="s">
        <v>7</v>
      </c>
      <c r="C451" s="141"/>
      <c r="D451" s="56"/>
      <c r="E451" s="31">
        <v>6976</v>
      </c>
      <c r="F451" s="56">
        <v>1395</v>
      </c>
      <c r="G451" s="56">
        <v>698</v>
      </c>
      <c r="H451" s="56">
        <v>9069</v>
      </c>
      <c r="I451" s="56">
        <v>2093</v>
      </c>
      <c r="J451" s="56"/>
      <c r="K451" s="56"/>
      <c r="L451" s="56">
        <v>2302</v>
      </c>
      <c r="M451" s="56">
        <v>1395</v>
      </c>
      <c r="N451" s="141"/>
      <c r="O451" s="31">
        <f aca="true" t="shared" si="198" ref="O451:O458">SUM(F451:N451)</f>
        <v>16952</v>
      </c>
      <c r="P451" s="32">
        <f aca="true" t="shared" si="199" ref="P451:P458">E451+O451</f>
        <v>23928</v>
      </c>
      <c r="Q451" s="32">
        <f>3200*C451</f>
        <v>0</v>
      </c>
      <c r="R451" s="212"/>
      <c r="S451" s="183">
        <f aca="true" t="shared" si="200" ref="S451:S458">P451+R451</f>
        <v>23928</v>
      </c>
      <c r="T451" s="32">
        <f aca="true" t="shared" si="201" ref="T451:T469">S451*12</f>
        <v>287136</v>
      </c>
      <c r="U451" s="99"/>
      <c r="V451" s="41"/>
      <c r="W451" s="5"/>
      <c r="X451" s="5"/>
    </row>
    <row r="452" spans="1:24" ht="50.25" customHeight="1">
      <c r="A452" s="52"/>
      <c r="B452" s="33" t="s">
        <v>306</v>
      </c>
      <c r="C452" s="166">
        <v>1</v>
      </c>
      <c r="D452" s="56">
        <v>6627</v>
      </c>
      <c r="E452" s="31">
        <f aca="true" t="shared" si="202" ref="E452:E458">ROUND(C452*D452,0)</f>
        <v>6627</v>
      </c>
      <c r="F452" s="56"/>
      <c r="G452" s="56"/>
      <c r="H452" s="56">
        <v>9941</v>
      </c>
      <c r="I452" s="56"/>
      <c r="J452" s="56"/>
      <c r="K452" s="56"/>
      <c r="L452" s="56"/>
      <c r="M452" s="56"/>
      <c r="N452" s="182"/>
      <c r="O452" s="31">
        <f t="shared" si="198"/>
        <v>9941</v>
      </c>
      <c r="P452" s="32">
        <f t="shared" si="199"/>
        <v>16568</v>
      </c>
      <c r="Q452" s="32"/>
      <c r="R452" s="212"/>
      <c r="S452" s="183">
        <f t="shared" si="200"/>
        <v>16568</v>
      </c>
      <c r="T452" s="32">
        <f t="shared" si="201"/>
        <v>198816</v>
      </c>
      <c r="U452" s="99"/>
      <c r="V452" s="41"/>
      <c r="W452" s="5"/>
      <c r="X452" s="5"/>
    </row>
    <row r="453" spans="1:24" ht="50.25" customHeight="1">
      <c r="A453" s="52"/>
      <c r="B453" s="33" t="s">
        <v>285</v>
      </c>
      <c r="C453" s="26">
        <v>1</v>
      </c>
      <c r="D453" s="28">
        <v>6627</v>
      </c>
      <c r="E453" s="31">
        <f t="shared" si="202"/>
        <v>6627</v>
      </c>
      <c r="F453" s="28"/>
      <c r="G453" s="28"/>
      <c r="H453" s="28">
        <v>6627</v>
      </c>
      <c r="I453" s="28">
        <v>1988</v>
      </c>
      <c r="J453" s="28"/>
      <c r="K453" s="28"/>
      <c r="L453" s="28">
        <v>1657</v>
      </c>
      <c r="M453" s="28">
        <v>994</v>
      </c>
      <c r="N453" s="36"/>
      <c r="O453" s="31">
        <f t="shared" si="198"/>
        <v>11266</v>
      </c>
      <c r="P453" s="32">
        <f t="shared" si="199"/>
        <v>17893</v>
      </c>
      <c r="Q453" s="32"/>
      <c r="R453" s="212"/>
      <c r="S453" s="183">
        <f t="shared" si="200"/>
        <v>17893</v>
      </c>
      <c r="T453" s="32">
        <f t="shared" si="201"/>
        <v>214716</v>
      </c>
      <c r="U453" s="99"/>
      <c r="V453" s="41"/>
      <c r="W453" s="5"/>
      <c r="X453" s="5"/>
    </row>
    <row r="454" spans="1:24" ht="39.75" customHeight="1">
      <c r="A454" s="52"/>
      <c r="B454" s="33" t="s">
        <v>317</v>
      </c>
      <c r="C454" s="26">
        <v>1</v>
      </c>
      <c r="D454" s="28">
        <v>6627</v>
      </c>
      <c r="E454" s="31">
        <f t="shared" si="202"/>
        <v>6627</v>
      </c>
      <c r="F454" s="28"/>
      <c r="G454" s="28"/>
      <c r="H454" s="28">
        <v>9941</v>
      </c>
      <c r="I454" s="28"/>
      <c r="J454" s="28"/>
      <c r="K454" s="28"/>
      <c r="L454" s="28"/>
      <c r="M454" s="28"/>
      <c r="N454" s="36"/>
      <c r="O454" s="31">
        <f t="shared" si="198"/>
        <v>9941</v>
      </c>
      <c r="P454" s="32">
        <f t="shared" si="199"/>
        <v>16568</v>
      </c>
      <c r="Q454" s="32"/>
      <c r="R454" s="212"/>
      <c r="S454" s="183">
        <f t="shared" si="200"/>
        <v>16568</v>
      </c>
      <c r="T454" s="32">
        <f t="shared" si="201"/>
        <v>198816</v>
      </c>
      <c r="U454" s="99"/>
      <c r="V454" s="41"/>
      <c r="W454" s="5"/>
      <c r="X454" s="5"/>
    </row>
    <row r="455" spans="1:24" ht="56.25" customHeight="1">
      <c r="A455" s="52">
        <v>21</v>
      </c>
      <c r="B455" s="33" t="s">
        <v>325</v>
      </c>
      <c r="C455" s="26">
        <v>1</v>
      </c>
      <c r="D455" s="28">
        <v>6160</v>
      </c>
      <c r="E455" s="31">
        <f t="shared" si="202"/>
        <v>6160</v>
      </c>
      <c r="F455" s="28"/>
      <c r="G455" s="28"/>
      <c r="H455" s="28"/>
      <c r="I455" s="28"/>
      <c r="J455" s="28"/>
      <c r="K455" s="28"/>
      <c r="L455" s="28"/>
      <c r="M455" s="28"/>
      <c r="N455" s="36"/>
      <c r="O455" s="31"/>
      <c r="P455" s="32">
        <f t="shared" si="199"/>
        <v>6160</v>
      </c>
      <c r="Q455" s="32"/>
      <c r="R455" s="212"/>
      <c r="S455" s="183">
        <f t="shared" si="200"/>
        <v>6160</v>
      </c>
      <c r="T455" s="32">
        <f t="shared" si="201"/>
        <v>73920</v>
      </c>
      <c r="U455" s="99"/>
      <c r="V455" s="41"/>
      <c r="W455" s="5"/>
      <c r="X455" s="5"/>
    </row>
    <row r="456" spans="1:24" ht="56.25" customHeight="1">
      <c r="A456" s="52"/>
      <c r="B456" s="33" t="s">
        <v>327</v>
      </c>
      <c r="C456" s="26">
        <v>2.5</v>
      </c>
      <c r="D456" s="28">
        <v>5544</v>
      </c>
      <c r="E456" s="31">
        <f t="shared" si="202"/>
        <v>13860</v>
      </c>
      <c r="F456" s="28"/>
      <c r="G456" s="28"/>
      <c r="H456" s="28"/>
      <c r="I456" s="28"/>
      <c r="J456" s="28"/>
      <c r="K456" s="28"/>
      <c r="L456" s="28"/>
      <c r="M456" s="28"/>
      <c r="N456" s="36"/>
      <c r="O456" s="31"/>
      <c r="P456" s="32">
        <f t="shared" si="199"/>
        <v>13860</v>
      </c>
      <c r="Q456" s="32"/>
      <c r="R456" s="212"/>
      <c r="S456" s="183">
        <f t="shared" si="200"/>
        <v>13860</v>
      </c>
      <c r="T456" s="32">
        <f t="shared" si="201"/>
        <v>166320</v>
      </c>
      <c r="U456" s="99"/>
      <c r="V456" s="41"/>
      <c r="W456" s="5"/>
      <c r="X456" s="5"/>
    </row>
    <row r="457" spans="1:24" ht="73.5" customHeight="1">
      <c r="A457" s="52">
        <v>21</v>
      </c>
      <c r="B457" s="33" t="s">
        <v>318</v>
      </c>
      <c r="C457" s="166">
        <v>1</v>
      </c>
      <c r="D457" s="56">
        <v>6160</v>
      </c>
      <c r="E457" s="31">
        <f t="shared" si="202"/>
        <v>6160</v>
      </c>
      <c r="F457" s="56">
        <v>1232</v>
      </c>
      <c r="G457" s="56"/>
      <c r="H457" s="56"/>
      <c r="I457" s="56">
        <v>1848</v>
      </c>
      <c r="J457" s="56"/>
      <c r="K457" s="56"/>
      <c r="L457" s="56">
        <v>2033</v>
      </c>
      <c r="M457" s="56">
        <v>924</v>
      </c>
      <c r="N457" s="182"/>
      <c r="O457" s="31">
        <f t="shared" si="198"/>
        <v>6037</v>
      </c>
      <c r="P457" s="32">
        <f t="shared" si="199"/>
        <v>12197</v>
      </c>
      <c r="Q457" s="32"/>
      <c r="R457" s="212"/>
      <c r="S457" s="183">
        <f t="shared" si="200"/>
        <v>12197</v>
      </c>
      <c r="T457" s="32">
        <f t="shared" si="201"/>
        <v>146364</v>
      </c>
      <c r="U457" s="99"/>
      <c r="V457" s="41"/>
      <c r="W457" s="5"/>
      <c r="X457" s="5"/>
    </row>
    <row r="458" spans="1:24" ht="39.75" customHeight="1">
      <c r="A458" s="52"/>
      <c r="B458" s="33" t="s">
        <v>326</v>
      </c>
      <c r="C458" s="166">
        <v>2</v>
      </c>
      <c r="D458" s="56">
        <v>5852</v>
      </c>
      <c r="E458" s="31">
        <f t="shared" si="202"/>
        <v>11704</v>
      </c>
      <c r="F458" s="56"/>
      <c r="G458" s="56"/>
      <c r="H458" s="56"/>
      <c r="I458" s="56">
        <v>3511</v>
      </c>
      <c r="J458" s="56"/>
      <c r="K458" s="56"/>
      <c r="L458" s="56">
        <v>3394</v>
      </c>
      <c r="M458" s="56">
        <v>1756</v>
      </c>
      <c r="N458" s="182"/>
      <c r="O458" s="31">
        <f t="shared" si="198"/>
        <v>8661</v>
      </c>
      <c r="P458" s="32">
        <f t="shared" si="199"/>
        <v>20365</v>
      </c>
      <c r="Q458" s="32"/>
      <c r="R458" s="212"/>
      <c r="S458" s="183">
        <f t="shared" si="200"/>
        <v>20365</v>
      </c>
      <c r="T458" s="32">
        <f t="shared" si="201"/>
        <v>244380</v>
      </c>
      <c r="U458" s="99"/>
      <c r="V458" s="41"/>
      <c r="W458" s="5"/>
      <c r="X458" s="5"/>
    </row>
    <row r="459" spans="1:24" ht="37.5" customHeight="1">
      <c r="A459" s="38"/>
      <c r="B459" s="34" t="s">
        <v>174</v>
      </c>
      <c r="C459" s="100">
        <f>SUM(C452:C458)</f>
        <v>9.5</v>
      </c>
      <c r="D459" s="36"/>
      <c r="E459" s="36">
        <f aca="true" t="shared" si="203" ref="E459:P459">SUM(E451:E458)</f>
        <v>64741</v>
      </c>
      <c r="F459" s="36">
        <f t="shared" si="203"/>
        <v>2627</v>
      </c>
      <c r="G459" s="36">
        <f t="shared" si="203"/>
        <v>698</v>
      </c>
      <c r="H459" s="36">
        <f t="shared" si="203"/>
        <v>35578</v>
      </c>
      <c r="I459" s="36">
        <f t="shared" si="203"/>
        <v>9440</v>
      </c>
      <c r="J459" s="36">
        <f t="shared" si="203"/>
        <v>0</v>
      </c>
      <c r="K459" s="36">
        <f t="shared" si="203"/>
        <v>0</v>
      </c>
      <c r="L459" s="36">
        <f t="shared" si="203"/>
        <v>9386</v>
      </c>
      <c r="M459" s="36">
        <f t="shared" si="203"/>
        <v>5069</v>
      </c>
      <c r="N459" s="36">
        <f t="shared" si="203"/>
        <v>0</v>
      </c>
      <c r="O459" s="36">
        <f t="shared" si="203"/>
        <v>62798</v>
      </c>
      <c r="P459" s="36">
        <f t="shared" si="203"/>
        <v>127539</v>
      </c>
      <c r="Q459" s="32"/>
      <c r="R459" s="66"/>
      <c r="S459" s="40">
        <f>P459*1</f>
        <v>127539</v>
      </c>
      <c r="T459" s="40">
        <f t="shared" si="201"/>
        <v>1530468</v>
      </c>
      <c r="U459" s="101"/>
      <c r="V459" s="101"/>
      <c r="W459" s="5"/>
      <c r="X459" s="5"/>
    </row>
    <row r="460" spans="1:24" ht="66" customHeight="1">
      <c r="A460" s="230" t="s">
        <v>175</v>
      </c>
      <c r="B460" s="231"/>
      <c r="C460" s="231"/>
      <c r="D460" s="231"/>
      <c r="E460" s="231"/>
      <c r="F460" s="231"/>
      <c r="G460" s="231"/>
      <c r="H460" s="231"/>
      <c r="I460" s="231"/>
      <c r="J460" s="231"/>
      <c r="K460" s="231"/>
      <c r="L460" s="231"/>
      <c r="M460" s="231"/>
      <c r="N460" s="231"/>
      <c r="O460" s="231"/>
      <c r="P460" s="231"/>
      <c r="Q460" s="231"/>
      <c r="R460" s="231"/>
      <c r="S460" s="232"/>
      <c r="T460" s="141"/>
      <c r="U460" s="78"/>
      <c r="V460" s="102"/>
      <c r="W460" s="5"/>
      <c r="X460" s="5"/>
    </row>
    <row r="461" spans="1:24" ht="34.5" customHeight="1">
      <c r="A461" s="56">
        <v>21</v>
      </c>
      <c r="B461" s="29" t="s">
        <v>305</v>
      </c>
      <c r="C461" s="98">
        <v>11</v>
      </c>
      <c r="D461" s="31">
        <v>6160</v>
      </c>
      <c r="E461" s="31">
        <f aca="true" t="shared" si="204" ref="E461:E468">ROUND(C461*D461,0)</f>
        <v>67760</v>
      </c>
      <c r="F461" s="31"/>
      <c r="G461" s="31"/>
      <c r="H461" s="31"/>
      <c r="I461" s="31">
        <v>20328</v>
      </c>
      <c r="J461" s="31"/>
      <c r="K461" s="31"/>
      <c r="L461" s="31">
        <v>22361</v>
      </c>
      <c r="M461" s="31">
        <v>13552</v>
      </c>
      <c r="N461" s="31">
        <v>13673</v>
      </c>
      <c r="O461" s="31">
        <f aca="true" t="shared" si="205" ref="O461:O468">SUM(F461:N461)</f>
        <v>69914</v>
      </c>
      <c r="P461" s="32">
        <f aca="true" t="shared" si="206" ref="P461:P468">E461+O461</f>
        <v>137674</v>
      </c>
      <c r="Q461" s="32"/>
      <c r="R461" s="212"/>
      <c r="S461" s="183">
        <f aca="true" t="shared" si="207" ref="S461:S468">P461+R461</f>
        <v>137674</v>
      </c>
      <c r="T461" s="32">
        <f t="shared" si="201"/>
        <v>1652088</v>
      </c>
      <c r="U461" s="51"/>
      <c r="V461" s="102"/>
      <c r="W461" s="5"/>
      <c r="X461" s="5"/>
    </row>
    <row r="462" spans="1:24" ht="34.5" customHeight="1">
      <c r="A462" s="37">
        <v>20</v>
      </c>
      <c r="B462" s="29" t="s">
        <v>176</v>
      </c>
      <c r="C462" s="98">
        <v>69</v>
      </c>
      <c r="D462" s="31">
        <v>5824</v>
      </c>
      <c r="E462" s="31">
        <f t="shared" si="204"/>
        <v>401856</v>
      </c>
      <c r="F462" s="31">
        <v>6763</v>
      </c>
      <c r="G462" s="31"/>
      <c r="H462" s="31"/>
      <c r="I462" s="31">
        <v>100464</v>
      </c>
      <c r="J462" s="31"/>
      <c r="K462" s="31">
        <v>10637</v>
      </c>
      <c r="L462" s="31">
        <v>132612</v>
      </c>
      <c r="M462" s="31">
        <v>80371</v>
      </c>
      <c r="N462" s="31">
        <v>5664</v>
      </c>
      <c r="O462" s="31">
        <f t="shared" si="205"/>
        <v>336511</v>
      </c>
      <c r="P462" s="32">
        <f t="shared" si="206"/>
        <v>738367</v>
      </c>
      <c r="Q462" s="32"/>
      <c r="R462" s="212"/>
      <c r="S462" s="183">
        <f t="shared" si="207"/>
        <v>738367</v>
      </c>
      <c r="T462" s="32">
        <f t="shared" si="201"/>
        <v>8860404</v>
      </c>
      <c r="U462" s="51"/>
      <c r="V462" s="51"/>
      <c r="W462" s="5"/>
      <c r="X462" s="5"/>
    </row>
    <row r="463" spans="1:24" ht="34.5" customHeight="1">
      <c r="A463" s="37">
        <v>19</v>
      </c>
      <c r="B463" s="29" t="s">
        <v>176</v>
      </c>
      <c r="C463" s="98">
        <v>34</v>
      </c>
      <c r="D463" s="31">
        <v>5472</v>
      </c>
      <c r="E463" s="31">
        <f t="shared" si="204"/>
        <v>186048</v>
      </c>
      <c r="F463" s="31"/>
      <c r="G463" s="31"/>
      <c r="H463" s="31"/>
      <c r="I463" s="31">
        <v>37210</v>
      </c>
      <c r="J463" s="31"/>
      <c r="K463" s="31"/>
      <c r="L463" s="31">
        <v>46512</v>
      </c>
      <c r="M463" s="31">
        <v>33489</v>
      </c>
      <c r="N463" s="31"/>
      <c r="O463" s="31">
        <f t="shared" si="205"/>
        <v>117211</v>
      </c>
      <c r="P463" s="32">
        <f t="shared" si="206"/>
        <v>303259</v>
      </c>
      <c r="Q463" s="32"/>
      <c r="R463" s="212"/>
      <c r="S463" s="183">
        <f t="shared" si="207"/>
        <v>303259</v>
      </c>
      <c r="T463" s="32">
        <f t="shared" si="201"/>
        <v>3639108</v>
      </c>
      <c r="U463" s="51"/>
      <c r="V463" s="51"/>
      <c r="W463" s="5"/>
      <c r="X463" s="5"/>
    </row>
    <row r="464" spans="1:24" ht="34.5" customHeight="1">
      <c r="A464" s="37">
        <v>19</v>
      </c>
      <c r="B464" s="29" t="s">
        <v>177</v>
      </c>
      <c r="C464" s="98">
        <v>310</v>
      </c>
      <c r="D464" s="31">
        <v>5472</v>
      </c>
      <c r="E464" s="31">
        <f t="shared" si="204"/>
        <v>1696320</v>
      </c>
      <c r="F464" s="31">
        <v>1096</v>
      </c>
      <c r="G464" s="31"/>
      <c r="H464" s="31"/>
      <c r="I464" s="31">
        <v>339264</v>
      </c>
      <c r="J464" s="31"/>
      <c r="K464" s="31">
        <v>12436</v>
      </c>
      <c r="L464" s="31">
        <v>424080</v>
      </c>
      <c r="M464" s="31">
        <v>254448</v>
      </c>
      <c r="N464" s="31">
        <v>120200</v>
      </c>
      <c r="O464" s="31">
        <f t="shared" si="205"/>
        <v>1151524</v>
      </c>
      <c r="P464" s="32">
        <f t="shared" si="206"/>
        <v>2847844</v>
      </c>
      <c r="Q464" s="32"/>
      <c r="R464" s="212"/>
      <c r="S464" s="183">
        <f t="shared" si="207"/>
        <v>2847844</v>
      </c>
      <c r="T464" s="32">
        <f t="shared" si="201"/>
        <v>34174128</v>
      </c>
      <c r="U464" s="51"/>
      <c r="V464" s="51"/>
      <c r="W464" s="5"/>
      <c r="X464" s="5"/>
    </row>
    <row r="465" spans="1:24" ht="34.5" customHeight="1">
      <c r="A465" s="37">
        <v>17</v>
      </c>
      <c r="B465" s="29" t="s">
        <v>177</v>
      </c>
      <c r="C465" s="98">
        <v>26</v>
      </c>
      <c r="D465" s="31">
        <v>4800</v>
      </c>
      <c r="E465" s="31">
        <f t="shared" si="204"/>
        <v>124800</v>
      </c>
      <c r="F465" s="31"/>
      <c r="G465" s="31"/>
      <c r="H465" s="31"/>
      <c r="I465" s="31">
        <v>18720</v>
      </c>
      <c r="J465" s="31"/>
      <c r="K465" s="31"/>
      <c r="L465" s="31"/>
      <c r="M465" s="31">
        <v>18720</v>
      </c>
      <c r="N465" s="31">
        <v>4534</v>
      </c>
      <c r="O465" s="31">
        <f t="shared" si="205"/>
        <v>41974</v>
      </c>
      <c r="P465" s="32">
        <f t="shared" si="206"/>
        <v>166774</v>
      </c>
      <c r="Q465" s="32"/>
      <c r="R465" s="212"/>
      <c r="S465" s="183">
        <f t="shared" si="207"/>
        <v>166774</v>
      </c>
      <c r="T465" s="32">
        <f t="shared" si="201"/>
        <v>2001288</v>
      </c>
      <c r="U465" s="51"/>
      <c r="V465" s="51"/>
      <c r="W465" s="5"/>
      <c r="X465" s="5"/>
    </row>
    <row r="466" spans="1:24" ht="34.5" customHeight="1">
      <c r="A466" s="37">
        <v>16</v>
      </c>
      <c r="B466" s="29" t="s">
        <v>177</v>
      </c>
      <c r="C466" s="98">
        <v>127</v>
      </c>
      <c r="D466" s="31">
        <v>4464</v>
      </c>
      <c r="E466" s="31">
        <f t="shared" si="204"/>
        <v>566928</v>
      </c>
      <c r="F466" s="31"/>
      <c r="G466" s="31"/>
      <c r="H466" s="31"/>
      <c r="I466" s="31">
        <v>85039</v>
      </c>
      <c r="J466" s="31"/>
      <c r="K466" s="31"/>
      <c r="L466" s="31"/>
      <c r="M466" s="31">
        <v>85039</v>
      </c>
      <c r="N466" s="31"/>
      <c r="O466" s="31">
        <f t="shared" si="205"/>
        <v>170078</v>
      </c>
      <c r="P466" s="32">
        <f t="shared" si="206"/>
        <v>737006</v>
      </c>
      <c r="Q466" s="32"/>
      <c r="R466" s="212"/>
      <c r="S466" s="183">
        <f t="shared" si="207"/>
        <v>737006</v>
      </c>
      <c r="T466" s="32">
        <f t="shared" si="201"/>
        <v>8844072</v>
      </c>
      <c r="U466" s="51"/>
      <c r="V466" s="51"/>
      <c r="W466" s="5"/>
      <c r="X466" s="5"/>
    </row>
    <row r="467" spans="1:24" s="3" customFormat="1" ht="34.5" customHeight="1">
      <c r="A467" s="37">
        <v>17</v>
      </c>
      <c r="B467" s="29" t="s">
        <v>178</v>
      </c>
      <c r="C467" s="98">
        <v>279.6</v>
      </c>
      <c r="D467" s="31">
        <v>4800</v>
      </c>
      <c r="E467" s="31">
        <f t="shared" si="204"/>
        <v>1342080</v>
      </c>
      <c r="F467" s="31">
        <v>3055</v>
      </c>
      <c r="G467" s="31"/>
      <c r="H467" s="31"/>
      <c r="I467" s="31">
        <v>201312</v>
      </c>
      <c r="J467" s="31"/>
      <c r="K467" s="31">
        <v>2548</v>
      </c>
      <c r="L467" s="31"/>
      <c r="M467" s="31">
        <v>134280</v>
      </c>
      <c r="N467" s="31"/>
      <c r="O467" s="31">
        <f t="shared" si="205"/>
        <v>341195</v>
      </c>
      <c r="P467" s="32">
        <f t="shared" si="206"/>
        <v>1683275</v>
      </c>
      <c r="Q467" s="32"/>
      <c r="R467" s="212"/>
      <c r="S467" s="183">
        <f t="shared" si="207"/>
        <v>1683275</v>
      </c>
      <c r="T467" s="32">
        <f t="shared" si="201"/>
        <v>20199300</v>
      </c>
      <c r="U467" s="51"/>
      <c r="V467" s="51"/>
      <c r="W467" s="5"/>
      <c r="X467" s="5"/>
    </row>
    <row r="468" spans="1:24" ht="34.5" customHeight="1">
      <c r="A468" s="37">
        <v>16</v>
      </c>
      <c r="B468" s="29" t="s">
        <v>179</v>
      </c>
      <c r="C468" s="98">
        <v>320</v>
      </c>
      <c r="D468" s="31">
        <v>4464</v>
      </c>
      <c r="E468" s="31">
        <f t="shared" si="204"/>
        <v>1428480</v>
      </c>
      <c r="F468" s="31">
        <v>894</v>
      </c>
      <c r="G468" s="31"/>
      <c r="H468" s="31"/>
      <c r="I468" s="31">
        <v>142848</v>
      </c>
      <c r="J468" s="31"/>
      <c r="K468" s="31"/>
      <c r="L468" s="31"/>
      <c r="M468" s="31">
        <v>142848</v>
      </c>
      <c r="N468" s="31">
        <v>229656</v>
      </c>
      <c r="O468" s="31">
        <f t="shared" si="205"/>
        <v>516246</v>
      </c>
      <c r="P468" s="32">
        <f t="shared" si="206"/>
        <v>1944726</v>
      </c>
      <c r="Q468" s="32"/>
      <c r="R468" s="212"/>
      <c r="S468" s="183">
        <f t="shared" si="207"/>
        <v>1944726</v>
      </c>
      <c r="T468" s="32">
        <f t="shared" si="201"/>
        <v>23336712</v>
      </c>
      <c r="U468" s="51"/>
      <c r="V468" s="51"/>
      <c r="W468" s="6"/>
      <c r="X468" s="6"/>
    </row>
    <row r="469" spans="1:24" ht="37.5" customHeight="1">
      <c r="A469" s="38"/>
      <c r="B469" s="34" t="s">
        <v>254</v>
      </c>
      <c r="C469" s="103">
        <f>SUM(C461:C468)</f>
        <v>1176.6</v>
      </c>
      <c r="D469" s="103"/>
      <c r="E469" s="103">
        <f aca="true" t="shared" si="208" ref="E469:P469">SUM(E461:E468)</f>
        <v>5814272</v>
      </c>
      <c r="F469" s="103">
        <f t="shared" si="208"/>
        <v>11808</v>
      </c>
      <c r="G469" s="103">
        <f t="shared" si="208"/>
        <v>0</v>
      </c>
      <c r="H469" s="103">
        <f t="shared" si="208"/>
        <v>0</v>
      </c>
      <c r="I469" s="103">
        <f t="shared" si="208"/>
        <v>945185</v>
      </c>
      <c r="J469" s="103">
        <f t="shared" si="208"/>
        <v>0</v>
      </c>
      <c r="K469" s="103">
        <f t="shared" si="208"/>
        <v>25621</v>
      </c>
      <c r="L469" s="103">
        <f t="shared" si="208"/>
        <v>625565</v>
      </c>
      <c r="M469" s="103">
        <f t="shared" si="208"/>
        <v>762747</v>
      </c>
      <c r="N469" s="103">
        <f t="shared" si="208"/>
        <v>373727</v>
      </c>
      <c r="O469" s="103">
        <f t="shared" si="208"/>
        <v>2744653</v>
      </c>
      <c r="P469" s="103">
        <f t="shared" si="208"/>
        <v>8558925</v>
      </c>
      <c r="Q469" s="40"/>
      <c r="R469" s="66"/>
      <c r="S469" s="40">
        <f>P469*1</f>
        <v>8558925</v>
      </c>
      <c r="T469" s="40">
        <f t="shared" si="201"/>
        <v>102707100</v>
      </c>
      <c r="U469" s="101"/>
      <c r="V469" s="101"/>
      <c r="W469" s="5"/>
      <c r="X469" s="5"/>
    </row>
    <row r="470" spans="1:24" ht="60" customHeight="1">
      <c r="A470" s="230" t="s">
        <v>8</v>
      </c>
      <c r="B470" s="231"/>
      <c r="C470" s="231"/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1"/>
      <c r="P470" s="231"/>
      <c r="Q470" s="231"/>
      <c r="R470" s="231"/>
      <c r="S470" s="232"/>
      <c r="T470" s="141"/>
      <c r="U470" s="78"/>
      <c r="V470" s="102"/>
      <c r="W470" s="5"/>
      <c r="X470" s="5"/>
    </row>
    <row r="471" spans="1:24" ht="36" customHeight="1">
      <c r="A471" s="37">
        <v>10</v>
      </c>
      <c r="B471" s="29" t="s">
        <v>138</v>
      </c>
      <c r="C471" s="98">
        <v>1</v>
      </c>
      <c r="D471" s="31">
        <v>2912</v>
      </c>
      <c r="E471" s="31">
        <f>ROUND(C471*D471,0)</f>
        <v>2912</v>
      </c>
      <c r="F471" s="31"/>
      <c r="G471" s="31"/>
      <c r="H471" s="31"/>
      <c r="I471" s="31"/>
      <c r="J471" s="31"/>
      <c r="K471" s="31"/>
      <c r="L471" s="31"/>
      <c r="M471" s="31"/>
      <c r="N471" s="31"/>
      <c r="O471" s="31">
        <f>SUM(F471:N471)</f>
        <v>0</v>
      </c>
      <c r="P471" s="32">
        <f>E471+O471</f>
        <v>2912</v>
      </c>
      <c r="Q471" s="32">
        <f>3200*C471</f>
        <v>3200</v>
      </c>
      <c r="R471" s="212">
        <f>Q471-P471</f>
        <v>288</v>
      </c>
      <c r="S471" s="32">
        <f>P471+R471</f>
        <v>3200</v>
      </c>
      <c r="T471" s="32">
        <f>S471*12</f>
        <v>38400</v>
      </c>
      <c r="U471" s="51"/>
      <c r="V471" s="51"/>
      <c r="W471" s="5"/>
      <c r="X471" s="5"/>
    </row>
    <row r="472" spans="1:24" ht="37.5" customHeight="1">
      <c r="A472" s="37"/>
      <c r="B472" s="34" t="s">
        <v>169</v>
      </c>
      <c r="C472" s="103">
        <f>SUM(C471:C471)</f>
        <v>1</v>
      </c>
      <c r="D472" s="31"/>
      <c r="E472" s="36">
        <f>SUM(E471:E471)</f>
        <v>2912</v>
      </c>
      <c r="F472" s="36">
        <f>SUM(F471:F471)</f>
        <v>0</v>
      </c>
      <c r="G472" s="36">
        <f>SUM(G471:G471)</f>
        <v>0</v>
      </c>
      <c r="H472" s="36"/>
      <c r="I472" s="36">
        <f>SUM(I471:I471)</f>
        <v>0</v>
      </c>
      <c r="J472" s="36"/>
      <c r="K472" s="36"/>
      <c r="L472" s="36">
        <f>SUM(L471:L471)</f>
        <v>0</v>
      </c>
      <c r="M472" s="36">
        <f>SUM(M471:M471)</f>
        <v>0</v>
      </c>
      <c r="N472" s="36"/>
      <c r="O472" s="36">
        <f>SUM(O471:O471)</f>
        <v>0</v>
      </c>
      <c r="P472" s="39">
        <f>SUM(P471:P471)</f>
        <v>2912</v>
      </c>
      <c r="Q472" s="183"/>
      <c r="R472" s="80">
        <f>SUM(R471)</f>
        <v>288</v>
      </c>
      <c r="S472" s="40">
        <f>P472+R472</f>
        <v>3200</v>
      </c>
      <c r="T472" s="40">
        <f>S472*12</f>
        <v>38400</v>
      </c>
      <c r="U472" s="101"/>
      <c r="V472" s="51"/>
      <c r="W472" s="5"/>
      <c r="X472" s="5"/>
    </row>
    <row r="473" spans="1:24" ht="37.5" customHeight="1">
      <c r="A473" s="37"/>
      <c r="B473" s="44" t="s">
        <v>170</v>
      </c>
      <c r="C473" s="104">
        <f>C459+C469+C472</f>
        <v>1187.1</v>
      </c>
      <c r="D473" s="55"/>
      <c r="E473" s="55">
        <f>E459+E469+E472</f>
        <v>5881925</v>
      </c>
      <c r="F473" s="55">
        <f>F459+F469+F472</f>
        <v>14435</v>
      </c>
      <c r="G473" s="55">
        <f>G459+G469+G472</f>
        <v>698</v>
      </c>
      <c r="H473" s="55">
        <f>H459+H469+H472</f>
        <v>35578</v>
      </c>
      <c r="I473" s="55">
        <f>I459+I469+I472</f>
        <v>954625</v>
      </c>
      <c r="J473" s="55"/>
      <c r="K473" s="55">
        <f aca="true" t="shared" si="209" ref="K473:P473">K459+K469+K472</f>
        <v>25621</v>
      </c>
      <c r="L473" s="55">
        <f t="shared" si="209"/>
        <v>634951</v>
      </c>
      <c r="M473" s="55">
        <f t="shared" si="209"/>
        <v>767816</v>
      </c>
      <c r="N473" s="55">
        <f t="shared" si="209"/>
        <v>373727</v>
      </c>
      <c r="O473" s="55">
        <f t="shared" si="209"/>
        <v>2807451</v>
      </c>
      <c r="P473" s="55">
        <f t="shared" si="209"/>
        <v>8689376</v>
      </c>
      <c r="Q473" s="55"/>
      <c r="R473" s="151">
        <f>SUM(R472)</f>
        <v>288</v>
      </c>
      <c r="S473" s="40">
        <f>P473+R473</f>
        <v>8689664</v>
      </c>
      <c r="T473" s="40">
        <f>T459+T469+T472</f>
        <v>104275968</v>
      </c>
      <c r="U473" s="101"/>
      <c r="V473" s="101"/>
      <c r="W473" s="5"/>
      <c r="X473" s="5"/>
    </row>
    <row r="474" spans="1:24" ht="60" customHeight="1">
      <c r="A474" s="249" t="s">
        <v>9</v>
      </c>
      <c r="B474" s="250"/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1"/>
      <c r="T474" s="214"/>
      <c r="U474" s="157"/>
      <c r="V474" s="102"/>
      <c r="W474" s="5"/>
      <c r="X474" s="5"/>
    </row>
    <row r="475" spans="1:24" ht="60" customHeight="1">
      <c r="A475" s="230" t="s">
        <v>242</v>
      </c>
      <c r="B475" s="231"/>
      <c r="C475" s="231"/>
      <c r="D475" s="231"/>
      <c r="E475" s="231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2"/>
      <c r="T475" s="141"/>
      <c r="U475" s="78"/>
      <c r="V475" s="41"/>
      <c r="W475" s="5"/>
      <c r="X475" s="5"/>
    </row>
    <row r="476" spans="1:24" ht="34.5" customHeight="1">
      <c r="A476" s="37">
        <v>11</v>
      </c>
      <c r="B476" s="33" t="s">
        <v>137</v>
      </c>
      <c r="C476" s="98">
        <v>3.5</v>
      </c>
      <c r="D476" s="31">
        <v>3152</v>
      </c>
      <c r="E476" s="31">
        <f aca="true" t="shared" si="210" ref="E476:E485">ROUND(C476*D476,0)</f>
        <v>11032</v>
      </c>
      <c r="F476" s="31"/>
      <c r="G476" s="31"/>
      <c r="H476" s="31"/>
      <c r="I476" s="31">
        <v>3310</v>
      </c>
      <c r="J476" s="31">
        <v>2206</v>
      </c>
      <c r="K476" s="31"/>
      <c r="L476" s="31"/>
      <c r="M476" s="31"/>
      <c r="N476" s="31"/>
      <c r="O476" s="28">
        <f aca="true" t="shared" si="211" ref="O476:O485">SUM(F476:N476)</f>
        <v>5516</v>
      </c>
      <c r="P476" s="32">
        <f aca="true" t="shared" si="212" ref="P476:P485">E476+O476</f>
        <v>16548</v>
      </c>
      <c r="Q476" s="32">
        <f>3200*C476</f>
        <v>11200</v>
      </c>
      <c r="R476" s="212"/>
      <c r="S476" s="183">
        <f aca="true" t="shared" si="213" ref="S476:S486">P476+R476</f>
        <v>16548</v>
      </c>
      <c r="T476" s="32">
        <f aca="true" t="shared" si="214" ref="T476:T486">S476*12</f>
        <v>198576</v>
      </c>
      <c r="U476" s="99"/>
      <c r="V476" s="51"/>
      <c r="W476" s="5"/>
      <c r="X476" s="5"/>
    </row>
    <row r="477" spans="1:24" ht="34.5" customHeight="1">
      <c r="A477" s="37">
        <v>10</v>
      </c>
      <c r="B477" s="29" t="s">
        <v>304</v>
      </c>
      <c r="C477" s="98">
        <v>0.75</v>
      </c>
      <c r="D477" s="31">
        <v>2912</v>
      </c>
      <c r="E477" s="31">
        <f t="shared" si="210"/>
        <v>2184</v>
      </c>
      <c r="F477" s="31"/>
      <c r="G477" s="31"/>
      <c r="H477" s="31"/>
      <c r="I477" s="31"/>
      <c r="J477" s="31"/>
      <c r="K477" s="31"/>
      <c r="L477" s="31"/>
      <c r="M477" s="31"/>
      <c r="N477" s="31"/>
      <c r="O477" s="28">
        <f t="shared" si="211"/>
        <v>0</v>
      </c>
      <c r="P477" s="32">
        <f t="shared" si="212"/>
        <v>2184</v>
      </c>
      <c r="Q477" s="32">
        <f aca="true" t="shared" si="215" ref="Q477:Q485">3200*C477</f>
        <v>2400</v>
      </c>
      <c r="R477" s="212">
        <f aca="true" t="shared" si="216" ref="R477:R485">Q477-P477</f>
        <v>216</v>
      </c>
      <c r="S477" s="183">
        <f t="shared" si="213"/>
        <v>2400</v>
      </c>
      <c r="T477" s="32">
        <f t="shared" si="214"/>
        <v>28800</v>
      </c>
      <c r="U477" s="99"/>
      <c r="V477" s="51"/>
      <c r="W477" s="5"/>
      <c r="X477" s="5"/>
    </row>
    <row r="478" spans="1:24" ht="34.5" customHeight="1">
      <c r="A478" s="26">
        <v>10</v>
      </c>
      <c r="B478" s="33" t="s">
        <v>10</v>
      </c>
      <c r="C478" s="105">
        <v>14.75</v>
      </c>
      <c r="D478" s="28">
        <v>2912</v>
      </c>
      <c r="E478" s="28">
        <f t="shared" si="210"/>
        <v>42952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>
        <f t="shared" si="211"/>
        <v>0</v>
      </c>
      <c r="P478" s="32">
        <f t="shared" si="212"/>
        <v>42952</v>
      </c>
      <c r="Q478" s="32">
        <f t="shared" si="215"/>
        <v>47200</v>
      </c>
      <c r="R478" s="212">
        <f t="shared" si="216"/>
        <v>4248</v>
      </c>
      <c r="S478" s="183">
        <f t="shared" si="213"/>
        <v>47200</v>
      </c>
      <c r="T478" s="32">
        <f t="shared" si="214"/>
        <v>566400</v>
      </c>
      <c r="U478" s="99"/>
      <c r="V478" s="51"/>
      <c r="W478" s="5"/>
      <c r="X478" s="5"/>
    </row>
    <row r="479" spans="1:24" ht="34.5" customHeight="1">
      <c r="A479" s="37">
        <v>9</v>
      </c>
      <c r="B479" s="29" t="s">
        <v>11</v>
      </c>
      <c r="C479" s="98">
        <v>41.5</v>
      </c>
      <c r="D479" s="31">
        <v>2768</v>
      </c>
      <c r="E479" s="31">
        <f t="shared" si="210"/>
        <v>114872</v>
      </c>
      <c r="F479" s="31"/>
      <c r="G479" s="31"/>
      <c r="H479" s="31"/>
      <c r="I479" s="31"/>
      <c r="J479" s="31"/>
      <c r="K479" s="31"/>
      <c r="L479" s="31"/>
      <c r="M479" s="31"/>
      <c r="N479" s="31">
        <v>189</v>
      </c>
      <c r="O479" s="28">
        <f t="shared" si="211"/>
        <v>189</v>
      </c>
      <c r="P479" s="32">
        <f t="shared" si="212"/>
        <v>115061</v>
      </c>
      <c r="Q479" s="32">
        <f>3200*C479+N479</f>
        <v>132989</v>
      </c>
      <c r="R479" s="212">
        <f t="shared" si="216"/>
        <v>17928</v>
      </c>
      <c r="S479" s="183">
        <f t="shared" si="213"/>
        <v>132989</v>
      </c>
      <c r="T479" s="32">
        <f t="shared" si="214"/>
        <v>1595868</v>
      </c>
      <c r="U479" s="99"/>
      <c r="V479" s="51"/>
      <c r="W479" s="5"/>
      <c r="X479" s="5"/>
    </row>
    <row r="480" spans="1:24" ht="34.5" customHeight="1">
      <c r="A480" s="26">
        <v>8</v>
      </c>
      <c r="B480" s="106" t="s">
        <v>104</v>
      </c>
      <c r="C480" s="98">
        <v>1.25</v>
      </c>
      <c r="D480" s="21">
        <v>2624</v>
      </c>
      <c r="E480" s="31">
        <f t="shared" si="210"/>
        <v>3280</v>
      </c>
      <c r="F480" s="21"/>
      <c r="G480" s="21"/>
      <c r="H480" s="21"/>
      <c r="I480" s="21"/>
      <c r="J480" s="21"/>
      <c r="K480" s="21"/>
      <c r="L480" s="21"/>
      <c r="M480" s="21"/>
      <c r="N480" s="21"/>
      <c r="O480" s="28">
        <f t="shared" si="211"/>
        <v>0</v>
      </c>
      <c r="P480" s="32">
        <f t="shared" si="212"/>
        <v>3280</v>
      </c>
      <c r="Q480" s="32">
        <f t="shared" si="215"/>
        <v>4000</v>
      </c>
      <c r="R480" s="212">
        <f t="shared" si="216"/>
        <v>720</v>
      </c>
      <c r="S480" s="183">
        <f t="shared" si="213"/>
        <v>4000</v>
      </c>
      <c r="T480" s="32">
        <f t="shared" si="214"/>
        <v>48000</v>
      </c>
      <c r="U480" s="99"/>
      <c r="V480" s="51"/>
      <c r="W480" s="5"/>
      <c r="X480" s="5"/>
    </row>
    <row r="481" spans="1:24" ht="34.5" customHeight="1">
      <c r="A481" s="37">
        <v>7</v>
      </c>
      <c r="B481" s="29" t="s">
        <v>12</v>
      </c>
      <c r="C481" s="98">
        <v>21.25</v>
      </c>
      <c r="D481" s="31">
        <v>2464</v>
      </c>
      <c r="E481" s="31">
        <f t="shared" si="210"/>
        <v>52360</v>
      </c>
      <c r="F481" s="31"/>
      <c r="G481" s="31"/>
      <c r="H481" s="31"/>
      <c r="I481" s="31"/>
      <c r="J481" s="31"/>
      <c r="K481" s="31"/>
      <c r="L481" s="31"/>
      <c r="M481" s="31"/>
      <c r="N481" s="31"/>
      <c r="O481" s="28">
        <f t="shared" si="211"/>
        <v>0</v>
      </c>
      <c r="P481" s="32">
        <f t="shared" si="212"/>
        <v>52360</v>
      </c>
      <c r="Q481" s="32">
        <f t="shared" si="215"/>
        <v>68000</v>
      </c>
      <c r="R481" s="212">
        <f t="shared" si="216"/>
        <v>15640</v>
      </c>
      <c r="S481" s="183">
        <f t="shared" si="213"/>
        <v>68000</v>
      </c>
      <c r="T481" s="32">
        <f t="shared" si="214"/>
        <v>816000</v>
      </c>
      <c r="U481" s="99"/>
      <c r="V481" s="51"/>
      <c r="W481" s="5"/>
      <c r="X481" s="5"/>
    </row>
    <row r="482" spans="1:24" ht="34.5" customHeight="1">
      <c r="A482" s="37">
        <v>5</v>
      </c>
      <c r="B482" s="29" t="s">
        <v>15</v>
      </c>
      <c r="C482" s="98">
        <v>1</v>
      </c>
      <c r="D482" s="31">
        <v>2176</v>
      </c>
      <c r="E482" s="31">
        <f t="shared" si="210"/>
        <v>2176</v>
      </c>
      <c r="F482" s="31"/>
      <c r="G482" s="31"/>
      <c r="H482" s="31"/>
      <c r="I482" s="31"/>
      <c r="J482" s="31"/>
      <c r="K482" s="31"/>
      <c r="L482" s="31"/>
      <c r="M482" s="31"/>
      <c r="N482" s="31"/>
      <c r="O482" s="28"/>
      <c r="P482" s="32">
        <f t="shared" si="212"/>
        <v>2176</v>
      </c>
      <c r="Q482" s="32">
        <f t="shared" si="215"/>
        <v>3200</v>
      </c>
      <c r="R482" s="212">
        <f t="shared" si="216"/>
        <v>1024</v>
      </c>
      <c r="S482" s="183">
        <f t="shared" si="213"/>
        <v>3200</v>
      </c>
      <c r="T482" s="32">
        <f t="shared" si="214"/>
        <v>38400</v>
      </c>
      <c r="U482" s="99"/>
      <c r="V482" s="51"/>
      <c r="W482" s="5"/>
      <c r="X482" s="5"/>
    </row>
    <row r="483" spans="1:24" ht="34.5" customHeight="1">
      <c r="A483" s="37">
        <v>6</v>
      </c>
      <c r="B483" s="29" t="s">
        <v>180</v>
      </c>
      <c r="C483" s="98">
        <v>105</v>
      </c>
      <c r="D483" s="31">
        <v>2320</v>
      </c>
      <c r="E483" s="31">
        <f t="shared" si="210"/>
        <v>243600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28">
        <f t="shared" si="211"/>
        <v>0</v>
      </c>
      <c r="P483" s="32">
        <f t="shared" si="212"/>
        <v>243600</v>
      </c>
      <c r="Q483" s="32">
        <f t="shared" si="215"/>
        <v>336000</v>
      </c>
      <c r="R483" s="212">
        <f t="shared" si="216"/>
        <v>92400</v>
      </c>
      <c r="S483" s="183">
        <f t="shared" si="213"/>
        <v>336000</v>
      </c>
      <c r="T483" s="32">
        <f t="shared" si="214"/>
        <v>4032000</v>
      </c>
      <c r="U483" s="99"/>
      <c r="V483" s="51"/>
      <c r="W483" s="5"/>
      <c r="X483" s="5"/>
    </row>
    <row r="484" spans="1:24" ht="34.5" customHeight="1">
      <c r="A484" s="37">
        <v>5</v>
      </c>
      <c r="B484" s="29" t="s">
        <v>370</v>
      </c>
      <c r="C484" s="98">
        <v>39</v>
      </c>
      <c r="D484" s="31">
        <v>2176</v>
      </c>
      <c r="E484" s="31">
        <f t="shared" si="210"/>
        <v>84864</v>
      </c>
      <c r="F484" s="31"/>
      <c r="G484" s="31"/>
      <c r="H484" s="31"/>
      <c r="I484" s="31"/>
      <c r="J484" s="31"/>
      <c r="K484" s="31"/>
      <c r="L484" s="31"/>
      <c r="M484" s="31"/>
      <c r="N484" s="31">
        <v>1045</v>
      </c>
      <c r="O484" s="28">
        <f t="shared" si="211"/>
        <v>1045</v>
      </c>
      <c r="P484" s="32">
        <f t="shared" si="212"/>
        <v>85909</v>
      </c>
      <c r="Q484" s="32">
        <f>3200*C484+N484</f>
        <v>125845</v>
      </c>
      <c r="R484" s="212">
        <f t="shared" si="216"/>
        <v>39936</v>
      </c>
      <c r="S484" s="183">
        <f t="shared" si="213"/>
        <v>125845</v>
      </c>
      <c r="T484" s="32">
        <f t="shared" si="214"/>
        <v>1510140</v>
      </c>
      <c r="U484" s="99"/>
      <c r="V484" s="51"/>
      <c r="W484" s="5"/>
      <c r="X484" s="5"/>
    </row>
    <row r="485" spans="1:24" ht="34.5" customHeight="1">
      <c r="A485" s="37">
        <v>4</v>
      </c>
      <c r="B485" s="29" t="s">
        <v>13</v>
      </c>
      <c r="C485" s="98">
        <v>1.5</v>
      </c>
      <c r="D485" s="31">
        <v>2032</v>
      </c>
      <c r="E485" s="31">
        <f t="shared" si="210"/>
        <v>3048</v>
      </c>
      <c r="F485" s="31"/>
      <c r="G485" s="31"/>
      <c r="H485" s="31"/>
      <c r="I485" s="31"/>
      <c r="J485" s="31"/>
      <c r="K485" s="31"/>
      <c r="L485" s="31"/>
      <c r="M485" s="31"/>
      <c r="N485" s="31"/>
      <c r="O485" s="28">
        <f t="shared" si="211"/>
        <v>0</v>
      </c>
      <c r="P485" s="32">
        <f t="shared" si="212"/>
        <v>3048</v>
      </c>
      <c r="Q485" s="32">
        <f t="shared" si="215"/>
        <v>4800</v>
      </c>
      <c r="R485" s="212">
        <f t="shared" si="216"/>
        <v>1752</v>
      </c>
      <c r="S485" s="183">
        <f t="shared" si="213"/>
        <v>4800</v>
      </c>
      <c r="T485" s="32">
        <f t="shared" si="214"/>
        <v>57600</v>
      </c>
      <c r="U485" s="99"/>
      <c r="V485" s="51"/>
      <c r="W485" s="5"/>
      <c r="X485" s="5"/>
    </row>
    <row r="486" spans="1:24" ht="37.5" customHeight="1">
      <c r="A486" s="37"/>
      <c r="B486" s="34" t="s">
        <v>119</v>
      </c>
      <c r="C486" s="103">
        <f>SUM(C476:C485)</f>
        <v>229.5</v>
      </c>
      <c r="D486" s="103"/>
      <c r="E486" s="36">
        <f aca="true" t="shared" si="217" ref="E486:P486">SUM(E476:E485)</f>
        <v>560368</v>
      </c>
      <c r="F486" s="36">
        <f t="shared" si="217"/>
        <v>0</v>
      </c>
      <c r="G486" s="36">
        <f t="shared" si="217"/>
        <v>0</v>
      </c>
      <c r="H486" s="36">
        <f t="shared" si="217"/>
        <v>0</v>
      </c>
      <c r="I486" s="36">
        <f t="shared" si="217"/>
        <v>3310</v>
      </c>
      <c r="J486" s="36">
        <f t="shared" si="217"/>
        <v>2206</v>
      </c>
      <c r="K486" s="36">
        <f t="shared" si="217"/>
        <v>0</v>
      </c>
      <c r="L486" s="36">
        <f t="shared" si="217"/>
        <v>0</v>
      </c>
      <c r="M486" s="36">
        <f t="shared" si="217"/>
        <v>0</v>
      </c>
      <c r="N486" s="36">
        <f t="shared" si="217"/>
        <v>1234</v>
      </c>
      <c r="O486" s="36">
        <f t="shared" si="217"/>
        <v>6750</v>
      </c>
      <c r="P486" s="36">
        <f t="shared" si="217"/>
        <v>567118</v>
      </c>
      <c r="Q486" s="36"/>
      <c r="R486" s="66">
        <f>SUM(R476:R485)</f>
        <v>173864</v>
      </c>
      <c r="S486" s="40">
        <f t="shared" si="213"/>
        <v>740982</v>
      </c>
      <c r="T486" s="40">
        <f t="shared" si="214"/>
        <v>8891784</v>
      </c>
      <c r="U486" s="101"/>
      <c r="V486" s="101"/>
      <c r="W486" s="5"/>
      <c r="X486" s="5"/>
    </row>
    <row r="487" spans="1:24" ht="60" customHeight="1">
      <c r="A487" s="236" t="s">
        <v>311</v>
      </c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  <c r="R487" s="237"/>
      <c r="S487" s="238"/>
      <c r="T487" s="213"/>
      <c r="U487" s="115"/>
      <c r="V487" s="101"/>
      <c r="W487" s="5"/>
      <c r="X487" s="5"/>
    </row>
    <row r="488" spans="1:24" ht="76.5" customHeight="1">
      <c r="A488" s="187"/>
      <c r="B488" s="188" t="s">
        <v>261</v>
      </c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218"/>
      <c r="S488" s="183">
        <f>P488*8</f>
        <v>0</v>
      </c>
      <c r="T488" s="183"/>
      <c r="U488" s="99"/>
      <c r="V488" s="101"/>
      <c r="W488" s="5"/>
      <c r="X488" s="5"/>
    </row>
    <row r="489" spans="1:24" ht="34.5" customHeight="1">
      <c r="A489" s="26">
        <v>10</v>
      </c>
      <c r="B489" s="33" t="s">
        <v>17</v>
      </c>
      <c r="C489" s="56">
        <v>0.5</v>
      </c>
      <c r="D489" s="56">
        <v>2912</v>
      </c>
      <c r="E489" s="21">
        <f>ROUND(C489*D489,0)</f>
        <v>1456</v>
      </c>
      <c r="F489" s="46"/>
      <c r="G489" s="46"/>
      <c r="H489" s="46"/>
      <c r="I489" s="46"/>
      <c r="J489" s="46"/>
      <c r="K489" s="46"/>
      <c r="L489" s="46"/>
      <c r="M489" s="47"/>
      <c r="N489" s="46"/>
      <c r="O489" s="121">
        <f>SUM(F489:N489)</f>
        <v>0</v>
      </c>
      <c r="P489" s="122">
        <f>E489+O489</f>
        <v>1456</v>
      </c>
      <c r="Q489" s="32">
        <f>3200*C489</f>
        <v>1600</v>
      </c>
      <c r="R489" s="212">
        <f>Q489-P489</f>
        <v>144</v>
      </c>
      <c r="S489" s="183">
        <f aca="true" t="shared" si="218" ref="S489:S503">P489+R489</f>
        <v>1600</v>
      </c>
      <c r="T489" s="32">
        <f aca="true" t="shared" si="219" ref="T489:T503">S489*12</f>
        <v>19200</v>
      </c>
      <c r="U489" s="99"/>
      <c r="V489" s="99"/>
      <c r="W489" s="5"/>
      <c r="X489" s="5"/>
    </row>
    <row r="490" spans="1:24" ht="34.5" customHeight="1">
      <c r="A490" s="26">
        <v>9</v>
      </c>
      <c r="B490" s="33" t="s">
        <v>300</v>
      </c>
      <c r="C490" s="56">
        <v>2.5</v>
      </c>
      <c r="D490" s="28">
        <v>2768</v>
      </c>
      <c r="E490" s="31">
        <f>ROUND(C490*D490,0)</f>
        <v>6920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>
        <f>SUM(F490:N490)</f>
        <v>0</v>
      </c>
      <c r="P490" s="28">
        <f>E490+O490</f>
        <v>6920</v>
      </c>
      <c r="Q490" s="32">
        <f aca="true" t="shared" si="220" ref="Q490:Q501">3200*C490</f>
        <v>8000</v>
      </c>
      <c r="R490" s="212">
        <f aca="true" t="shared" si="221" ref="R490:R501">Q490-P490</f>
        <v>1080</v>
      </c>
      <c r="S490" s="183">
        <f t="shared" si="218"/>
        <v>8000</v>
      </c>
      <c r="T490" s="32">
        <f t="shared" si="219"/>
        <v>96000</v>
      </c>
      <c r="U490" s="99"/>
      <c r="V490" s="51"/>
      <c r="W490" s="5"/>
      <c r="X490" s="5"/>
    </row>
    <row r="491" spans="1:24" ht="34.5" customHeight="1">
      <c r="A491" s="26">
        <v>5</v>
      </c>
      <c r="B491" s="33" t="s">
        <v>358</v>
      </c>
      <c r="C491" s="26">
        <v>1</v>
      </c>
      <c r="D491" s="31">
        <v>2176</v>
      </c>
      <c r="E491" s="31">
        <f>ROUND(C491*D491,0)</f>
        <v>2176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>
        <f>SUM(F491:N491)</f>
        <v>0</v>
      </c>
      <c r="P491" s="28">
        <f>E491+O491</f>
        <v>2176</v>
      </c>
      <c r="Q491" s="32">
        <f t="shared" si="220"/>
        <v>3200</v>
      </c>
      <c r="R491" s="212">
        <f t="shared" si="221"/>
        <v>1024</v>
      </c>
      <c r="S491" s="183">
        <f t="shared" si="218"/>
        <v>3200</v>
      </c>
      <c r="T491" s="32">
        <f t="shared" si="219"/>
        <v>38400</v>
      </c>
      <c r="U491" s="99"/>
      <c r="V491" s="17"/>
      <c r="W491" s="5"/>
      <c r="X491" s="5"/>
    </row>
    <row r="492" spans="1:24" ht="37.5" customHeight="1">
      <c r="A492" s="26"/>
      <c r="B492" s="34" t="s">
        <v>119</v>
      </c>
      <c r="C492" s="43">
        <f>SUM(C489:C491)</f>
        <v>4</v>
      </c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32">
        <f t="shared" si="220"/>
        <v>12800</v>
      </c>
      <c r="R492" s="212"/>
      <c r="S492" s="183"/>
      <c r="T492" s="40"/>
      <c r="U492" s="99"/>
      <c r="V492" s="51"/>
      <c r="W492" s="5"/>
      <c r="X492" s="5"/>
    </row>
    <row r="493" spans="1:24" ht="58.5" customHeight="1">
      <c r="A493" s="187"/>
      <c r="B493" s="188" t="s">
        <v>284</v>
      </c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188"/>
      <c r="N493" s="188"/>
      <c r="O493" s="188"/>
      <c r="P493" s="188"/>
      <c r="Q493" s="32">
        <f t="shared" si="220"/>
        <v>0</v>
      </c>
      <c r="R493" s="212">
        <f t="shared" si="221"/>
        <v>0</v>
      </c>
      <c r="S493" s="183">
        <f t="shared" si="218"/>
        <v>0</v>
      </c>
      <c r="T493" s="32">
        <f t="shared" si="219"/>
        <v>0</v>
      </c>
      <c r="U493" s="99"/>
      <c r="V493" s="51"/>
      <c r="W493" s="5"/>
      <c r="X493" s="5"/>
    </row>
    <row r="494" spans="1:24" ht="34.5" customHeight="1">
      <c r="A494" s="26">
        <v>10</v>
      </c>
      <c r="B494" s="33" t="s">
        <v>17</v>
      </c>
      <c r="C494" s="56">
        <v>0.5</v>
      </c>
      <c r="D494" s="56">
        <v>2912</v>
      </c>
      <c r="E494" s="21">
        <f aca="true" t="shared" si="222" ref="E494:E501">ROUND(C494*D494,0)</f>
        <v>1456</v>
      </c>
      <c r="F494" s="46"/>
      <c r="G494" s="46"/>
      <c r="H494" s="46"/>
      <c r="I494" s="46"/>
      <c r="J494" s="46"/>
      <c r="K494" s="46"/>
      <c r="L494" s="46"/>
      <c r="M494" s="47"/>
      <c r="N494" s="46"/>
      <c r="O494" s="121">
        <f aca="true" t="shared" si="223" ref="O494:O501">SUM(F494:N494)</f>
        <v>0</v>
      </c>
      <c r="P494" s="122">
        <f aca="true" t="shared" si="224" ref="P494:P501">E494+O494</f>
        <v>1456</v>
      </c>
      <c r="Q494" s="32">
        <f t="shared" si="220"/>
        <v>1600</v>
      </c>
      <c r="R494" s="212">
        <f t="shared" si="221"/>
        <v>144</v>
      </c>
      <c r="S494" s="183">
        <f t="shared" si="218"/>
        <v>1600</v>
      </c>
      <c r="T494" s="32">
        <f t="shared" si="219"/>
        <v>19200</v>
      </c>
      <c r="U494" s="99"/>
      <c r="V494" s="17"/>
      <c r="W494" s="5"/>
      <c r="X494" s="5"/>
    </row>
    <row r="495" spans="1:24" ht="34.5" customHeight="1">
      <c r="A495" s="107"/>
      <c r="B495" s="33" t="s">
        <v>73</v>
      </c>
      <c r="C495" s="26">
        <v>0.5</v>
      </c>
      <c r="D495" s="28">
        <v>2766</v>
      </c>
      <c r="E495" s="31">
        <f t="shared" si="222"/>
        <v>1383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>
        <f t="shared" si="223"/>
        <v>0</v>
      </c>
      <c r="P495" s="32">
        <f t="shared" si="224"/>
        <v>1383</v>
      </c>
      <c r="Q495" s="32">
        <f t="shared" si="220"/>
        <v>1600</v>
      </c>
      <c r="R495" s="212">
        <f t="shared" si="221"/>
        <v>217</v>
      </c>
      <c r="S495" s="183">
        <f t="shared" si="218"/>
        <v>1600</v>
      </c>
      <c r="T495" s="32">
        <f t="shared" si="219"/>
        <v>19200</v>
      </c>
      <c r="U495" s="99"/>
      <c r="V495" s="17"/>
      <c r="W495" s="5"/>
      <c r="X495" s="5"/>
    </row>
    <row r="496" spans="1:24" ht="34.5" customHeight="1">
      <c r="A496" s="26">
        <v>10</v>
      </c>
      <c r="B496" s="29" t="s">
        <v>10</v>
      </c>
      <c r="C496" s="26">
        <v>1</v>
      </c>
      <c r="D496" s="28">
        <v>2912</v>
      </c>
      <c r="E496" s="31">
        <f t="shared" si="222"/>
        <v>2912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>
        <f t="shared" si="223"/>
        <v>0</v>
      </c>
      <c r="P496" s="32">
        <f t="shared" si="224"/>
        <v>2912</v>
      </c>
      <c r="Q496" s="32">
        <f t="shared" si="220"/>
        <v>3200</v>
      </c>
      <c r="R496" s="212">
        <f t="shared" si="221"/>
        <v>288</v>
      </c>
      <c r="S496" s="183">
        <f t="shared" si="218"/>
        <v>3200</v>
      </c>
      <c r="T496" s="32">
        <f t="shared" si="219"/>
        <v>38400</v>
      </c>
      <c r="U496" s="99"/>
      <c r="V496" s="51"/>
      <c r="W496" s="5"/>
      <c r="X496" s="5"/>
    </row>
    <row r="497" spans="1:29" s="2" customFormat="1" ht="34.5" customHeight="1">
      <c r="A497" s="20">
        <v>9</v>
      </c>
      <c r="B497" s="129" t="s">
        <v>300</v>
      </c>
      <c r="C497" s="127">
        <v>5</v>
      </c>
      <c r="D497" s="47">
        <v>2768</v>
      </c>
      <c r="E497" s="31">
        <f t="shared" si="222"/>
        <v>13840</v>
      </c>
      <c r="F497" s="114"/>
      <c r="G497" s="114"/>
      <c r="H497" s="114"/>
      <c r="I497" s="114"/>
      <c r="J497" s="114"/>
      <c r="K497" s="114"/>
      <c r="L497" s="128"/>
      <c r="M497" s="114"/>
      <c r="N497" s="114"/>
      <c r="O497" s="31">
        <f t="shared" si="223"/>
        <v>0</v>
      </c>
      <c r="P497" s="95">
        <f t="shared" si="224"/>
        <v>13840</v>
      </c>
      <c r="Q497" s="32">
        <f t="shared" si="220"/>
        <v>16000</v>
      </c>
      <c r="R497" s="212">
        <f t="shared" si="221"/>
        <v>2160</v>
      </c>
      <c r="S497" s="183">
        <f t="shared" si="218"/>
        <v>16000</v>
      </c>
      <c r="T497" s="32">
        <f t="shared" si="219"/>
        <v>192000</v>
      </c>
      <c r="U497" s="99"/>
      <c r="V497" s="51"/>
      <c r="W497" s="5"/>
      <c r="X497" s="5"/>
      <c r="Y497" s="1"/>
      <c r="Z497" s="1"/>
      <c r="AA497" s="1"/>
      <c r="AB497" s="1"/>
      <c r="AC497" s="1"/>
    </row>
    <row r="498" spans="1:24" ht="34.5" customHeight="1">
      <c r="A498" s="26">
        <v>9</v>
      </c>
      <c r="B498" s="33" t="s">
        <v>11</v>
      </c>
      <c r="C498" s="26">
        <v>1</v>
      </c>
      <c r="D498" s="28">
        <v>2768</v>
      </c>
      <c r="E498" s="31">
        <f t="shared" si="222"/>
        <v>2768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>
        <f t="shared" si="223"/>
        <v>0</v>
      </c>
      <c r="P498" s="28">
        <f t="shared" si="224"/>
        <v>2768</v>
      </c>
      <c r="Q498" s="32">
        <f t="shared" si="220"/>
        <v>3200</v>
      </c>
      <c r="R498" s="212">
        <f t="shared" si="221"/>
        <v>432</v>
      </c>
      <c r="S498" s="183">
        <f t="shared" si="218"/>
        <v>3200</v>
      </c>
      <c r="T498" s="32">
        <f t="shared" si="219"/>
        <v>38400</v>
      </c>
      <c r="U498" s="99"/>
      <c r="V498" s="17"/>
      <c r="W498" s="5"/>
      <c r="X498" s="5"/>
    </row>
    <row r="499" spans="1:24" ht="34.5" customHeight="1">
      <c r="A499" s="26">
        <v>7</v>
      </c>
      <c r="B499" s="33" t="s">
        <v>12</v>
      </c>
      <c r="C499" s="26">
        <v>0.5</v>
      </c>
      <c r="D499" s="28">
        <v>2464</v>
      </c>
      <c r="E499" s="31">
        <f t="shared" si="222"/>
        <v>1232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>
        <f t="shared" si="223"/>
        <v>0</v>
      </c>
      <c r="P499" s="28">
        <f t="shared" si="224"/>
        <v>1232</v>
      </c>
      <c r="Q499" s="32">
        <f t="shared" si="220"/>
        <v>1600</v>
      </c>
      <c r="R499" s="212">
        <f t="shared" si="221"/>
        <v>368</v>
      </c>
      <c r="S499" s="183">
        <f t="shared" si="218"/>
        <v>1600</v>
      </c>
      <c r="T499" s="32">
        <f t="shared" si="219"/>
        <v>19200</v>
      </c>
      <c r="U499" s="99"/>
      <c r="V499" s="17"/>
      <c r="W499" s="5"/>
      <c r="X499" s="5"/>
    </row>
    <row r="500" spans="1:24" ht="34.5" customHeight="1">
      <c r="A500" s="26">
        <v>6</v>
      </c>
      <c r="B500" s="33" t="s">
        <v>186</v>
      </c>
      <c r="C500" s="26">
        <v>0.75</v>
      </c>
      <c r="D500" s="31">
        <v>2320</v>
      </c>
      <c r="E500" s="31">
        <f t="shared" si="222"/>
        <v>1740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>
        <f t="shared" si="223"/>
        <v>0</v>
      </c>
      <c r="P500" s="28">
        <f t="shared" si="224"/>
        <v>1740</v>
      </c>
      <c r="Q500" s="32">
        <f t="shared" si="220"/>
        <v>2400</v>
      </c>
      <c r="R500" s="212">
        <f t="shared" si="221"/>
        <v>660</v>
      </c>
      <c r="S500" s="183">
        <f t="shared" si="218"/>
        <v>2400</v>
      </c>
      <c r="T500" s="32">
        <f t="shared" si="219"/>
        <v>28800</v>
      </c>
      <c r="U500" s="99"/>
      <c r="V500" s="17"/>
      <c r="W500" s="5"/>
      <c r="X500" s="5"/>
    </row>
    <row r="501" spans="1:24" ht="34.5" customHeight="1">
      <c r="A501" s="26">
        <v>5</v>
      </c>
      <c r="B501" s="33" t="s">
        <v>358</v>
      </c>
      <c r="C501" s="26">
        <v>1.75</v>
      </c>
      <c r="D501" s="31">
        <v>2176</v>
      </c>
      <c r="E501" s="31">
        <f t="shared" si="222"/>
        <v>3808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>
        <f t="shared" si="223"/>
        <v>0</v>
      </c>
      <c r="P501" s="28">
        <f t="shared" si="224"/>
        <v>3808</v>
      </c>
      <c r="Q501" s="32">
        <f t="shared" si="220"/>
        <v>5600</v>
      </c>
      <c r="R501" s="212">
        <f t="shared" si="221"/>
        <v>1792</v>
      </c>
      <c r="S501" s="183">
        <f t="shared" si="218"/>
        <v>5600</v>
      </c>
      <c r="T501" s="32">
        <f t="shared" si="219"/>
        <v>67200</v>
      </c>
      <c r="U501" s="99"/>
      <c r="V501" s="17"/>
      <c r="W501" s="5"/>
      <c r="X501" s="5"/>
    </row>
    <row r="502" spans="1:24" ht="37.5" customHeight="1">
      <c r="A502" s="26"/>
      <c r="B502" s="34" t="s">
        <v>119</v>
      </c>
      <c r="C502" s="43">
        <f>SUM(C494:C501)</f>
        <v>11</v>
      </c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76"/>
      <c r="S502" s="183">
        <f t="shared" si="218"/>
        <v>0</v>
      </c>
      <c r="T502" s="32">
        <f t="shared" si="219"/>
        <v>0</v>
      </c>
      <c r="U502" s="99"/>
      <c r="V502" s="51"/>
      <c r="W502" s="5"/>
      <c r="X502" s="5"/>
    </row>
    <row r="503" spans="1:21" ht="36.75" customHeight="1">
      <c r="A503" s="72"/>
      <c r="B503" s="44" t="s">
        <v>312</v>
      </c>
      <c r="C503" s="196">
        <f>SUM(C492+C502)</f>
        <v>15</v>
      </c>
      <c r="D503" s="32"/>
      <c r="E503" s="39">
        <f aca="true" t="shared" si="225" ref="E503:P503">SUM(E488:E502)</f>
        <v>39691</v>
      </c>
      <c r="F503" s="39">
        <f t="shared" si="225"/>
        <v>0</v>
      </c>
      <c r="G503" s="39">
        <f t="shared" si="225"/>
        <v>0</v>
      </c>
      <c r="H503" s="39">
        <f t="shared" si="225"/>
        <v>0</v>
      </c>
      <c r="I503" s="39">
        <f t="shared" si="225"/>
        <v>0</v>
      </c>
      <c r="J503" s="39">
        <f t="shared" si="225"/>
        <v>0</v>
      </c>
      <c r="K503" s="39">
        <f t="shared" si="225"/>
        <v>0</v>
      </c>
      <c r="L503" s="39">
        <f t="shared" si="225"/>
        <v>0</v>
      </c>
      <c r="M503" s="39">
        <f t="shared" si="225"/>
        <v>0</v>
      </c>
      <c r="N503" s="39">
        <f t="shared" si="225"/>
        <v>0</v>
      </c>
      <c r="O503" s="39">
        <f t="shared" si="225"/>
        <v>0</v>
      </c>
      <c r="P503" s="39">
        <f t="shared" si="225"/>
        <v>39691</v>
      </c>
      <c r="Q503" s="39"/>
      <c r="R503" s="80">
        <f>SUM(R489:R501)</f>
        <v>8309</v>
      </c>
      <c r="S503" s="40">
        <f t="shared" si="218"/>
        <v>48000</v>
      </c>
      <c r="T503" s="40">
        <f t="shared" si="219"/>
        <v>576000</v>
      </c>
      <c r="U503" s="101"/>
    </row>
    <row r="504" spans="1:24" ht="60" customHeight="1">
      <c r="A504" s="236" t="s">
        <v>296</v>
      </c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  <c r="R504" s="237"/>
      <c r="S504" s="238"/>
      <c r="T504" s="213"/>
      <c r="U504" s="115"/>
      <c r="V504" s="132"/>
      <c r="W504" s="5"/>
      <c r="X504" s="5"/>
    </row>
    <row r="505" spans="1:24" ht="34.5" customHeight="1">
      <c r="A505" s="131">
        <v>10</v>
      </c>
      <c r="B505" s="33" t="s">
        <v>17</v>
      </c>
      <c r="C505" s="56">
        <v>1</v>
      </c>
      <c r="D505" s="56">
        <v>2912</v>
      </c>
      <c r="E505" s="31">
        <f>ROUND(C505*D505,0)</f>
        <v>2912</v>
      </c>
      <c r="F505" s="110"/>
      <c r="G505" s="110"/>
      <c r="H505" s="110"/>
      <c r="I505" s="110"/>
      <c r="J505" s="110"/>
      <c r="K505" s="110"/>
      <c r="L505" s="110"/>
      <c r="M505" s="31">
        <v>437</v>
      </c>
      <c r="N505" s="110"/>
      <c r="O505" s="28">
        <f aca="true" t="shared" si="226" ref="O505:O512">SUM(F505:N505)</f>
        <v>437</v>
      </c>
      <c r="P505" s="95">
        <f>E505+O505</f>
        <v>3349</v>
      </c>
      <c r="Q505" s="32">
        <f>3200*C505</f>
        <v>3200</v>
      </c>
      <c r="R505" s="212"/>
      <c r="S505" s="183">
        <f aca="true" t="shared" si="227" ref="S505:S517">P505+R505</f>
        <v>3349</v>
      </c>
      <c r="T505" s="32">
        <f aca="true" t="shared" si="228" ref="T505:T517">S505*12</f>
        <v>40188</v>
      </c>
      <c r="U505" s="99"/>
      <c r="V505" s="51"/>
      <c r="W505" s="5"/>
      <c r="X505" s="5"/>
    </row>
    <row r="506" spans="1:24" ht="34.5" customHeight="1">
      <c r="A506" s="37">
        <v>10</v>
      </c>
      <c r="B506" s="29" t="s">
        <v>18</v>
      </c>
      <c r="C506" s="98">
        <v>2</v>
      </c>
      <c r="D506" s="31">
        <v>2912</v>
      </c>
      <c r="E506" s="31">
        <f>ROUND(C506*D506,0)</f>
        <v>5824</v>
      </c>
      <c r="F506" s="31"/>
      <c r="G506" s="31"/>
      <c r="H506" s="31"/>
      <c r="I506" s="31"/>
      <c r="J506" s="31"/>
      <c r="K506" s="31"/>
      <c r="L506" s="31"/>
      <c r="M506" s="31"/>
      <c r="N506" s="31"/>
      <c r="O506" s="28">
        <f t="shared" si="226"/>
        <v>0</v>
      </c>
      <c r="P506" s="32">
        <f>E506+O506</f>
        <v>5824</v>
      </c>
      <c r="Q506" s="32">
        <f aca="true" t="shared" si="229" ref="Q506:Q516">3200*C506</f>
        <v>6400</v>
      </c>
      <c r="R506" s="212">
        <f aca="true" t="shared" si="230" ref="R506:R516">Q506-P506</f>
        <v>576</v>
      </c>
      <c r="S506" s="183">
        <f t="shared" si="227"/>
        <v>6400</v>
      </c>
      <c r="T506" s="32">
        <f t="shared" si="228"/>
        <v>76800</v>
      </c>
      <c r="U506" s="99"/>
      <c r="V506" s="17"/>
      <c r="W506" s="5"/>
      <c r="X506" s="5"/>
    </row>
    <row r="507" spans="1:24" ht="34.5" customHeight="1">
      <c r="A507" s="37">
        <v>9</v>
      </c>
      <c r="B507" s="33" t="s">
        <v>27</v>
      </c>
      <c r="C507" s="98">
        <v>1</v>
      </c>
      <c r="D507" s="31">
        <v>2768</v>
      </c>
      <c r="E507" s="31">
        <f>ROUND(C507*D507,0)</f>
        <v>2768</v>
      </c>
      <c r="F507" s="31"/>
      <c r="G507" s="31"/>
      <c r="H507" s="31"/>
      <c r="I507" s="31">
        <v>830</v>
      </c>
      <c r="J507" s="31">
        <v>554</v>
      </c>
      <c r="K507" s="31"/>
      <c r="L507" s="31"/>
      <c r="M507" s="31"/>
      <c r="N507" s="31"/>
      <c r="O507" s="28">
        <f t="shared" si="226"/>
        <v>1384</v>
      </c>
      <c r="P507" s="32">
        <f>E507+O507</f>
        <v>4152</v>
      </c>
      <c r="Q507" s="32">
        <f t="shared" si="229"/>
        <v>3200</v>
      </c>
      <c r="R507" s="212"/>
      <c r="S507" s="183">
        <f t="shared" si="227"/>
        <v>4152</v>
      </c>
      <c r="T507" s="32">
        <f t="shared" si="228"/>
        <v>49824</v>
      </c>
      <c r="U507" s="99"/>
      <c r="V507" s="179"/>
      <c r="W507" s="5"/>
      <c r="X507" s="5"/>
    </row>
    <row r="508" spans="1:24" ht="34.5" customHeight="1">
      <c r="A508" s="26">
        <v>5</v>
      </c>
      <c r="B508" s="33" t="s">
        <v>358</v>
      </c>
      <c r="C508" s="26">
        <v>1</v>
      </c>
      <c r="D508" s="31">
        <v>2176</v>
      </c>
      <c r="E508" s="31">
        <f>ROUND(C508*D508,0)</f>
        <v>2176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>
        <f>SUM(F508:N508)</f>
        <v>0</v>
      </c>
      <c r="P508" s="28">
        <f>E508+O508</f>
        <v>2176</v>
      </c>
      <c r="Q508" s="32">
        <f t="shared" si="229"/>
        <v>3200</v>
      </c>
      <c r="R508" s="212">
        <f t="shared" si="230"/>
        <v>1024</v>
      </c>
      <c r="S508" s="183">
        <f t="shared" si="227"/>
        <v>3200</v>
      </c>
      <c r="T508" s="32">
        <f t="shared" si="228"/>
        <v>38400</v>
      </c>
      <c r="U508" s="99"/>
      <c r="V508" s="17"/>
      <c r="W508" s="5"/>
      <c r="X508" s="5"/>
    </row>
    <row r="509" spans="1:24" ht="54" customHeight="1">
      <c r="A509" s="146"/>
      <c r="B509" s="146" t="s">
        <v>190</v>
      </c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28">
        <f t="shared" si="226"/>
        <v>0</v>
      </c>
      <c r="P509" s="146"/>
      <c r="Q509" s="32">
        <f t="shared" si="229"/>
        <v>0</v>
      </c>
      <c r="R509" s="212">
        <f t="shared" si="230"/>
        <v>0</v>
      </c>
      <c r="S509" s="183">
        <f t="shared" si="227"/>
        <v>0</v>
      </c>
      <c r="T509" s="32">
        <f t="shared" si="228"/>
        <v>0</v>
      </c>
      <c r="U509" s="99"/>
      <c r="V509" s="101"/>
      <c r="W509" s="5"/>
      <c r="X509" s="5"/>
    </row>
    <row r="510" spans="1:24" ht="34.5" customHeight="1">
      <c r="A510" s="37">
        <v>10</v>
      </c>
      <c r="B510" s="29" t="s">
        <v>17</v>
      </c>
      <c r="C510" s="98">
        <v>1</v>
      </c>
      <c r="D510" s="31">
        <v>2912</v>
      </c>
      <c r="E510" s="31">
        <f aca="true" t="shared" si="231" ref="E510:E516">ROUND(C510*D510,0)</f>
        <v>2912</v>
      </c>
      <c r="F510" s="31"/>
      <c r="G510" s="31"/>
      <c r="H510" s="31"/>
      <c r="I510" s="31"/>
      <c r="J510" s="31"/>
      <c r="K510" s="31"/>
      <c r="L510" s="31"/>
      <c r="M510" s="31"/>
      <c r="N510" s="31"/>
      <c r="O510" s="28">
        <f t="shared" si="226"/>
        <v>0</v>
      </c>
      <c r="P510" s="48">
        <f aca="true" t="shared" si="232" ref="P510:P516">E510+O510</f>
        <v>2912</v>
      </c>
      <c r="Q510" s="32">
        <f t="shared" si="229"/>
        <v>3200</v>
      </c>
      <c r="R510" s="212">
        <f t="shared" si="230"/>
        <v>288</v>
      </c>
      <c r="S510" s="183">
        <f t="shared" si="227"/>
        <v>3200</v>
      </c>
      <c r="T510" s="32">
        <f t="shared" si="228"/>
        <v>38400</v>
      </c>
      <c r="U510" s="99"/>
      <c r="V510" s="51"/>
      <c r="W510" s="5"/>
      <c r="X510" s="5"/>
    </row>
    <row r="511" spans="1:24" ht="34.5" customHeight="1">
      <c r="A511" s="37">
        <v>10</v>
      </c>
      <c r="B511" s="33" t="s">
        <v>10</v>
      </c>
      <c r="C511" s="98">
        <v>2.5</v>
      </c>
      <c r="D511" s="31">
        <v>2912</v>
      </c>
      <c r="E511" s="31">
        <f t="shared" si="231"/>
        <v>7280</v>
      </c>
      <c r="F511" s="31"/>
      <c r="G511" s="31"/>
      <c r="H511" s="31"/>
      <c r="I511" s="31"/>
      <c r="J511" s="31"/>
      <c r="K511" s="31"/>
      <c r="L511" s="31"/>
      <c r="M511" s="31">
        <v>437</v>
      </c>
      <c r="N511" s="31"/>
      <c r="O511" s="28">
        <f t="shared" si="226"/>
        <v>437</v>
      </c>
      <c r="P511" s="48">
        <f t="shared" si="232"/>
        <v>7717</v>
      </c>
      <c r="Q511" s="32">
        <f t="shared" si="229"/>
        <v>8000</v>
      </c>
      <c r="R511" s="212">
        <f t="shared" si="230"/>
        <v>283</v>
      </c>
      <c r="S511" s="183">
        <f t="shared" si="227"/>
        <v>8000</v>
      </c>
      <c r="T511" s="32">
        <f t="shared" si="228"/>
        <v>96000</v>
      </c>
      <c r="U511" s="99"/>
      <c r="V511" s="51"/>
      <c r="W511" s="5"/>
      <c r="X511" s="5"/>
    </row>
    <row r="512" spans="1:24" ht="34.5" customHeight="1">
      <c r="A512" s="37">
        <v>9</v>
      </c>
      <c r="B512" s="29" t="s">
        <v>11</v>
      </c>
      <c r="C512" s="98">
        <v>2</v>
      </c>
      <c r="D512" s="31">
        <v>2768</v>
      </c>
      <c r="E512" s="31">
        <f t="shared" si="231"/>
        <v>5536</v>
      </c>
      <c r="F512" s="31"/>
      <c r="G512" s="31"/>
      <c r="H512" s="31"/>
      <c r="I512" s="31"/>
      <c r="J512" s="31"/>
      <c r="K512" s="31"/>
      <c r="L512" s="31"/>
      <c r="M512" s="31"/>
      <c r="N512" s="31"/>
      <c r="O512" s="28">
        <f t="shared" si="226"/>
        <v>0</v>
      </c>
      <c r="P512" s="32">
        <f t="shared" si="232"/>
        <v>5536</v>
      </c>
      <c r="Q512" s="32">
        <f t="shared" si="229"/>
        <v>6400</v>
      </c>
      <c r="R512" s="212">
        <f t="shared" si="230"/>
        <v>864</v>
      </c>
      <c r="S512" s="183">
        <f t="shared" si="227"/>
        <v>6400</v>
      </c>
      <c r="T512" s="32">
        <f t="shared" si="228"/>
        <v>76800</v>
      </c>
      <c r="U512" s="99"/>
      <c r="V512" s="51"/>
      <c r="W512" s="5"/>
      <c r="X512" s="5"/>
    </row>
    <row r="513" spans="1:24" ht="34.5" customHeight="1">
      <c r="A513" s="37">
        <v>9</v>
      </c>
      <c r="B513" s="33" t="s">
        <v>27</v>
      </c>
      <c r="C513" s="98">
        <v>0.5</v>
      </c>
      <c r="D513" s="31">
        <v>2768</v>
      </c>
      <c r="E513" s="31">
        <f t="shared" si="231"/>
        <v>1384</v>
      </c>
      <c r="F513" s="31"/>
      <c r="G513" s="31"/>
      <c r="H513" s="31"/>
      <c r="I513" s="31">
        <v>277</v>
      </c>
      <c r="J513" s="31">
        <v>277</v>
      </c>
      <c r="K513" s="31"/>
      <c r="L513" s="31"/>
      <c r="M513" s="31"/>
      <c r="N513" s="31"/>
      <c r="O513" s="28">
        <f>SUM(F513:N513)</f>
        <v>554</v>
      </c>
      <c r="P513" s="32">
        <f t="shared" si="232"/>
        <v>1938</v>
      </c>
      <c r="Q513" s="32">
        <f t="shared" si="229"/>
        <v>1600</v>
      </c>
      <c r="R513" s="212"/>
      <c r="S513" s="183">
        <f t="shared" si="227"/>
        <v>1938</v>
      </c>
      <c r="T513" s="32">
        <f t="shared" si="228"/>
        <v>23256</v>
      </c>
      <c r="U513" s="99"/>
      <c r="V513" s="179"/>
      <c r="W513" s="5"/>
      <c r="X513" s="5"/>
    </row>
    <row r="514" spans="1:24" ht="34.5" customHeight="1">
      <c r="A514" s="26">
        <v>7</v>
      </c>
      <c r="B514" s="33" t="s">
        <v>188</v>
      </c>
      <c r="C514" s="26">
        <v>0.5</v>
      </c>
      <c r="D514" s="28">
        <v>2464</v>
      </c>
      <c r="E514" s="31">
        <f t="shared" si="231"/>
        <v>1232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>
        <f>SUM(F514:N514)</f>
        <v>0</v>
      </c>
      <c r="P514" s="28">
        <f t="shared" si="232"/>
        <v>1232</v>
      </c>
      <c r="Q514" s="32">
        <f t="shared" si="229"/>
        <v>1600</v>
      </c>
      <c r="R514" s="212">
        <f t="shared" si="230"/>
        <v>368</v>
      </c>
      <c r="S514" s="183">
        <f t="shared" si="227"/>
        <v>1600</v>
      </c>
      <c r="T514" s="32">
        <f t="shared" si="228"/>
        <v>19200</v>
      </c>
      <c r="U514" s="99"/>
      <c r="V514" s="17"/>
      <c r="W514" s="5"/>
      <c r="X514" s="5"/>
    </row>
    <row r="515" spans="1:24" ht="34.5" customHeight="1">
      <c r="A515" s="37">
        <v>6</v>
      </c>
      <c r="B515" s="29" t="s">
        <v>181</v>
      </c>
      <c r="C515" s="98">
        <v>0.5</v>
      </c>
      <c r="D515" s="31">
        <v>2320</v>
      </c>
      <c r="E515" s="31">
        <f>ROUND(C515*D515,0)</f>
        <v>1160</v>
      </c>
      <c r="F515" s="31"/>
      <c r="G515" s="31"/>
      <c r="H515" s="31"/>
      <c r="I515" s="31"/>
      <c r="J515" s="31"/>
      <c r="K515" s="31"/>
      <c r="L515" s="31"/>
      <c r="M515" s="31"/>
      <c r="N515" s="31"/>
      <c r="O515" s="28">
        <f>SUM(F515:N515)</f>
        <v>0</v>
      </c>
      <c r="P515" s="32">
        <f>E515+O515</f>
        <v>1160</v>
      </c>
      <c r="Q515" s="32">
        <f>3200*C515</f>
        <v>1600</v>
      </c>
      <c r="R515" s="212">
        <f>Q515-P515</f>
        <v>440</v>
      </c>
      <c r="S515" s="183">
        <f>P515+R515</f>
        <v>1600</v>
      </c>
      <c r="T515" s="32">
        <f t="shared" si="228"/>
        <v>19200</v>
      </c>
      <c r="U515" s="99"/>
      <c r="V515" s="51"/>
      <c r="W515" s="5"/>
      <c r="X515" s="5"/>
    </row>
    <row r="516" spans="1:24" ht="34.5" customHeight="1">
      <c r="A516" s="26">
        <v>5</v>
      </c>
      <c r="B516" s="33" t="s">
        <v>358</v>
      </c>
      <c r="C516" s="26">
        <v>1</v>
      </c>
      <c r="D516" s="31">
        <v>2176</v>
      </c>
      <c r="E516" s="31">
        <f t="shared" si="231"/>
        <v>2176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>
        <f>SUM(F516:N516)</f>
        <v>0</v>
      </c>
      <c r="P516" s="28">
        <f t="shared" si="232"/>
        <v>2176</v>
      </c>
      <c r="Q516" s="32">
        <f t="shared" si="229"/>
        <v>3200</v>
      </c>
      <c r="R516" s="212">
        <f t="shared" si="230"/>
        <v>1024</v>
      </c>
      <c r="S516" s="183">
        <f t="shared" si="227"/>
        <v>3200</v>
      </c>
      <c r="T516" s="32">
        <f t="shared" si="228"/>
        <v>38400</v>
      </c>
      <c r="U516" s="99"/>
      <c r="V516" s="17"/>
      <c r="W516" s="5"/>
      <c r="X516" s="5"/>
    </row>
    <row r="517" spans="1:24" ht="37.5" customHeight="1">
      <c r="A517" s="37"/>
      <c r="B517" s="34" t="s">
        <v>119</v>
      </c>
      <c r="C517" s="103">
        <f>SUM(C505:C516)</f>
        <v>13</v>
      </c>
      <c r="D517" s="103"/>
      <c r="E517" s="103">
        <f aca="true" t="shared" si="233" ref="E517:P517">SUM(E505:E516)</f>
        <v>35360</v>
      </c>
      <c r="F517" s="103">
        <f t="shared" si="233"/>
        <v>0</v>
      </c>
      <c r="G517" s="103">
        <f t="shared" si="233"/>
        <v>0</v>
      </c>
      <c r="H517" s="103">
        <f t="shared" si="233"/>
        <v>0</v>
      </c>
      <c r="I517" s="103">
        <f t="shared" si="233"/>
        <v>1107</v>
      </c>
      <c r="J517" s="103">
        <f t="shared" si="233"/>
        <v>831</v>
      </c>
      <c r="K517" s="103">
        <f t="shared" si="233"/>
        <v>0</v>
      </c>
      <c r="L517" s="103">
        <f t="shared" si="233"/>
        <v>0</v>
      </c>
      <c r="M517" s="103">
        <f t="shared" si="233"/>
        <v>874</v>
      </c>
      <c r="N517" s="103">
        <f t="shared" si="233"/>
        <v>0</v>
      </c>
      <c r="O517" s="103">
        <f t="shared" si="233"/>
        <v>2812</v>
      </c>
      <c r="P517" s="103">
        <f t="shared" si="233"/>
        <v>38172</v>
      </c>
      <c r="Q517" s="103"/>
      <c r="R517" s="66">
        <f>SUM(R505:R516)</f>
        <v>4867</v>
      </c>
      <c r="S517" s="40">
        <f t="shared" si="227"/>
        <v>43039</v>
      </c>
      <c r="T517" s="40">
        <f t="shared" si="228"/>
        <v>516468</v>
      </c>
      <c r="U517" s="101"/>
      <c r="V517" s="101"/>
      <c r="W517" s="5"/>
      <c r="X517" s="5"/>
    </row>
    <row r="518" spans="1:24" ht="66" customHeight="1">
      <c r="A518" s="236" t="s">
        <v>208</v>
      </c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8"/>
      <c r="T518" s="213"/>
      <c r="U518" s="115"/>
      <c r="V518" s="41"/>
      <c r="W518" s="5"/>
      <c r="X518" s="5"/>
    </row>
    <row r="519" spans="1:24" ht="34.5" customHeight="1">
      <c r="A519" s="131">
        <v>10</v>
      </c>
      <c r="B519" s="33" t="s">
        <v>17</v>
      </c>
      <c r="C519" s="56">
        <v>1</v>
      </c>
      <c r="D519" s="56">
        <v>2912</v>
      </c>
      <c r="E519" s="31">
        <f aca="true" t="shared" si="234" ref="E519:E526">ROUND(C519*D519,0)</f>
        <v>2912</v>
      </c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95">
        <f aca="true" t="shared" si="235" ref="P519:P526">E519+O519</f>
        <v>2912</v>
      </c>
      <c r="Q519" s="32">
        <f>3200*C519</f>
        <v>3200</v>
      </c>
      <c r="R519" s="212">
        <f>Q519-P519</f>
        <v>288</v>
      </c>
      <c r="S519" s="183">
        <f aca="true" t="shared" si="236" ref="S519:S527">P519+R519</f>
        <v>3200</v>
      </c>
      <c r="T519" s="32">
        <f aca="true" t="shared" si="237" ref="T519:T527">S519*12</f>
        <v>38400</v>
      </c>
      <c r="U519" s="99"/>
      <c r="V519" s="51"/>
      <c r="W519" s="5"/>
      <c r="X519" s="5"/>
    </row>
    <row r="520" spans="1:24" ht="34.5" customHeight="1">
      <c r="A520" s="131"/>
      <c r="B520" s="33" t="s">
        <v>73</v>
      </c>
      <c r="C520" s="56">
        <v>1</v>
      </c>
      <c r="D520" s="56">
        <v>2766</v>
      </c>
      <c r="E520" s="31">
        <f t="shared" si="234"/>
        <v>2766</v>
      </c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95">
        <f t="shared" si="235"/>
        <v>2766</v>
      </c>
      <c r="Q520" s="32">
        <f aca="true" t="shared" si="238" ref="Q520:Q526">3200*C520</f>
        <v>3200</v>
      </c>
      <c r="R520" s="212">
        <f aca="true" t="shared" si="239" ref="R520:R526">Q520-P520</f>
        <v>434</v>
      </c>
      <c r="S520" s="183">
        <f t="shared" si="236"/>
        <v>3200</v>
      </c>
      <c r="T520" s="32">
        <f t="shared" si="237"/>
        <v>38400</v>
      </c>
      <c r="U520" s="99"/>
      <c r="V520" s="51"/>
      <c r="W520" s="5"/>
      <c r="X520" s="5"/>
    </row>
    <row r="521" spans="1:24" ht="34.5" customHeight="1">
      <c r="A521" s="26">
        <v>10</v>
      </c>
      <c r="B521" s="29" t="s">
        <v>40</v>
      </c>
      <c r="C521" s="56">
        <v>1</v>
      </c>
      <c r="D521" s="56">
        <v>2912</v>
      </c>
      <c r="E521" s="31">
        <f t="shared" si="234"/>
        <v>2912</v>
      </c>
      <c r="F521" s="110"/>
      <c r="G521" s="110"/>
      <c r="H521" s="110"/>
      <c r="I521" s="110"/>
      <c r="J521" s="110"/>
      <c r="K521" s="110"/>
      <c r="L521" s="110"/>
      <c r="M521" s="47">
        <v>109</v>
      </c>
      <c r="N521" s="47"/>
      <c r="O521" s="31">
        <f>SUM(F521:N521)</f>
        <v>109</v>
      </c>
      <c r="P521" s="95">
        <f t="shared" si="235"/>
        <v>3021</v>
      </c>
      <c r="Q521" s="32">
        <f t="shared" si="238"/>
        <v>3200</v>
      </c>
      <c r="R521" s="212">
        <f t="shared" si="239"/>
        <v>179</v>
      </c>
      <c r="S521" s="183">
        <f t="shared" si="236"/>
        <v>3200</v>
      </c>
      <c r="T521" s="32">
        <f t="shared" si="237"/>
        <v>38400</v>
      </c>
      <c r="U521" s="99"/>
      <c r="V521" s="51"/>
      <c r="W521" s="5"/>
      <c r="X521" s="5"/>
    </row>
    <row r="522" spans="1:24" ht="34.5" customHeight="1">
      <c r="A522" s="26">
        <v>10</v>
      </c>
      <c r="B522" s="29" t="s">
        <v>10</v>
      </c>
      <c r="C522" s="127">
        <v>2</v>
      </c>
      <c r="D522" s="128">
        <v>2912</v>
      </c>
      <c r="E522" s="31">
        <f t="shared" si="234"/>
        <v>5824</v>
      </c>
      <c r="F522" s="114"/>
      <c r="G522" s="114"/>
      <c r="H522" s="114"/>
      <c r="I522" s="114"/>
      <c r="J522" s="114"/>
      <c r="K522" s="114"/>
      <c r="L522" s="128"/>
      <c r="M522" s="114"/>
      <c r="N522" s="114"/>
      <c r="O522" s="31">
        <f>SUM(F522:N522)</f>
        <v>0</v>
      </c>
      <c r="P522" s="28">
        <f t="shared" si="235"/>
        <v>5824</v>
      </c>
      <c r="Q522" s="32">
        <f t="shared" si="238"/>
        <v>6400</v>
      </c>
      <c r="R522" s="212">
        <f t="shared" si="239"/>
        <v>576</v>
      </c>
      <c r="S522" s="183">
        <f t="shared" si="236"/>
        <v>6400</v>
      </c>
      <c r="T522" s="32">
        <f t="shared" si="237"/>
        <v>76800</v>
      </c>
      <c r="U522" s="99"/>
      <c r="V522" s="51"/>
      <c r="W522" s="5"/>
      <c r="X522" s="5"/>
    </row>
    <row r="523" spans="1:24" ht="34.5" customHeight="1">
      <c r="A523" s="131">
        <v>9</v>
      </c>
      <c r="B523" s="129" t="s">
        <v>11</v>
      </c>
      <c r="C523" s="56">
        <v>1.75</v>
      </c>
      <c r="D523" s="56">
        <v>2768</v>
      </c>
      <c r="E523" s="31">
        <f t="shared" si="234"/>
        <v>4844</v>
      </c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95">
        <f t="shared" si="235"/>
        <v>4844</v>
      </c>
      <c r="Q523" s="32">
        <f t="shared" si="238"/>
        <v>5600</v>
      </c>
      <c r="R523" s="212">
        <f t="shared" si="239"/>
        <v>756</v>
      </c>
      <c r="S523" s="183">
        <f t="shared" si="236"/>
        <v>5600</v>
      </c>
      <c r="T523" s="32">
        <f t="shared" si="237"/>
        <v>67200</v>
      </c>
      <c r="U523" s="99"/>
      <c r="V523" s="51"/>
      <c r="W523" s="5"/>
      <c r="X523" s="5"/>
    </row>
    <row r="524" spans="1:24" ht="34.5" customHeight="1">
      <c r="A524" s="126">
        <v>8</v>
      </c>
      <c r="B524" s="33" t="s">
        <v>104</v>
      </c>
      <c r="C524" s="56">
        <v>2</v>
      </c>
      <c r="D524" s="47">
        <v>2624</v>
      </c>
      <c r="E524" s="31">
        <f t="shared" si="234"/>
        <v>5248</v>
      </c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32">
        <f t="shared" si="235"/>
        <v>5248</v>
      </c>
      <c r="Q524" s="32">
        <f t="shared" si="238"/>
        <v>6400</v>
      </c>
      <c r="R524" s="212">
        <f t="shared" si="239"/>
        <v>1152</v>
      </c>
      <c r="S524" s="183">
        <f t="shared" si="236"/>
        <v>6400</v>
      </c>
      <c r="T524" s="32">
        <f t="shared" si="237"/>
        <v>76800</v>
      </c>
      <c r="U524" s="99"/>
      <c r="V524" s="51"/>
      <c r="W524" s="5"/>
      <c r="X524" s="5"/>
    </row>
    <row r="525" spans="1:24" ht="34.5" customHeight="1">
      <c r="A525" s="131">
        <v>6</v>
      </c>
      <c r="B525" s="33" t="s">
        <v>186</v>
      </c>
      <c r="C525" s="56">
        <v>0.5</v>
      </c>
      <c r="D525" s="31">
        <v>2320</v>
      </c>
      <c r="E525" s="31">
        <f t="shared" si="234"/>
        <v>1160</v>
      </c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95">
        <f t="shared" si="235"/>
        <v>1160</v>
      </c>
      <c r="Q525" s="32">
        <f t="shared" si="238"/>
        <v>1600</v>
      </c>
      <c r="R525" s="212">
        <f t="shared" si="239"/>
        <v>440</v>
      </c>
      <c r="S525" s="183">
        <f t="shared" si="236"/>
        <v>1600</v>
      </c>
      <c r="T525" s="32">
        <f t="shared" si="237"/>
        <v>19200</v>
      </c>
      <c r="U525" s="99"/>
      <c r="V525" s="51"/>
      <c r="W525" s="5"/>
      <c r="X525" s="5"/>
    </row>
    <row r="526" spans="1:24" ht="34.5" customHeight="1">
      <c r="A526" s="26">
        <v>5</v>
      </c>
      <c r="B526" s="33" t="s">
        <v>358</v>
      </c>
      <c r="C526" s="26">
        <v>2.5</v>
      </c>
      <c r="D526" s="31">
        <v>2176</v>
      </c>
      <c r="E526" s="31">
        <f t="shared" si="234"/>
        <v>5440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>
        <f>SUM(F526:N526)</f>
        <v>0</v>
      </c>
      <c r="P526" s="28">
        <f t="shared" si="235"/>
        <v>5440</v>
      </c>
      <c r="Q526" s="32">
        <f t="shared" si="238"/>
        <v>8000</v>
      </c>
      <c r="R526" s="212">
        <f t="shared" si="239"/>
        <v>2560</v>
      </c>
      <c r="S526" s="183">
        <f t="shared" si="236"/>
        <v>8000</v>
      </c>
      <c r="T526" s="32">
        <f t="shared" si="237"/>
        <v>96000</v>
      </c>
      <c r="U526" s="99"/>
      <c r="V526" s="17"/>
      <c r="W526" s="5"/>
      <c r="X526" s="5"/>
    </row>
    <row r="527" spans="1:24" ht="37.5" customHeight="1">
      <c r="A527" s="131"/>
      <c r="B527" s="44" t="s">
        <v>119</v>
      </c>
      <c r="C527" s="109">
        <f>SUM(C519:C526)</f>
        <v>11.75</v>
      </c>
      <c r="D527" s="109"/>
      <c r="E527" s="110">
        <f aca="true" t="shared" si="240" ref="E527:P527">SUM(E519:E526)</f>
        <v>31106</v>
      </c>
      <c r="F527" s="110">
        <f t="shared" si="240"/>
        <v>0</v>
      </c>
      <c r="G527" s="110">
        <f t="shared" si="240"/>
        <v>0</v>
      </c>
      <c r="H527" s="110">
        <f t="shared" si="240"/>
        <v>0</v>
      </c>
      <c r="I527" s="110">
        <f t="shared" si="240"/>
        <v>0</v>
      </c>
      <c r="J527" s="110">
        <f t="shared" si="240"/>
        <v>0</v>
      </c>
      <c r="K527" s="110">
        <f t="shared" si="240"/>
        <v>0</v>
      </c>
      <c r="L527" s="110">
        <f t="shared" si="240"/>
        <v>0</v>
      </c>
      <c r="M527" s="110">
        <f t="shared" si="240"/>
        <v>109</v>
      </c>
      <c r="N527" s="110">
        <f t="shared" si="240"/>
        <v>0</v>
      </c>
      <c r="O527" s="110">
        <f t="shared" si="240"/>
        <v>109</v>
      </c>
      <c r="P527" s="110">
        <f t="shared" si="240"/>
        <v>31215</v>
      </c>
      <c r="Q527" s="110"/>
      <c r="R527" s="76">
        <f>SUM(R519:R526)</f>
        <v>6385</v>
      </c>
      <c r="S527" s="40">
        <f t="shared" si="236"/>
        <v>37600</v>
      </c>
      <c r="T527" s="40">
        <f t="shared" si="237"/>
        <v>451200</v>
      </c>
      <c r="U527" s="101"/>
      <c r="V527" s="132"/>
      <c r="W527" s="5"/>
      <c r="X527" s="5"/>
    </row>
    <row r="528" spans="1:24" ht="60" customHeight="1">
      <c r="A528" s="230" t="s">
        <v>187</v>
      </c>
      <c r="B528" s="231"/>
      <c r="C528" s="231"/>
      <c r="D528" s="231"/>
      <c r="E528" s="231"/>
      <c r="F528" s="231"/>
      <c r="G528" s="231"/>
      <c r="H528" s="231"/>
      <c r="I528" s="231"/>
      <c r="J528" s="231"/>
      <c r="K528" s="231"/>
      <c r="L528" s="231"/>
      <c r="M528" s="231"/>
      <c r="N528" s="231"/>
      <c r="O528" s="231"/>
      <c r="P528" s="231"/>
      <c r="Q528" s="231"/>
      <c r="R528" s="231"/>
      <c r="S528" s="232"/>
      <c r="T528" s="141"/>
      <c r="U528" s="78"/>
      <c r="V528" s="41"/>
      <c r="W528" s="5"/>
      <c r="X528" s="5"/>
    </row>
    <row r="529" spans="1:24" ht="34.5" customHeight="1">
      <c r="A529" s="26">
        <v>9</v>
      </c>
      <c r="B529" s="33" t="s">
        <v>27</v>
      </c>
      <c r="C529" s="26">
        <v>2</v>
      </c>
      <c r="D529" s="28">
        <v>2768</v>
      </c>
      <c r="E529" s="31">
        <f aca="true" t="shared" si="241" ref="E529:E536">ROUND(C529*D529,0)</f>
        <v>5536</v>
      </c>
      <c r="F529" s="28"/>
      <c r="G529" s="28"/>
      <c r="H529" s="28"/>
      <c r="I529" s="28">
        <v>1661</v>
      </c>
      <c r="J529" s="28">
        <v>1107</v>
      </c>
      <c r="K529" s="28"/>
      <c r="L529" s="28"/>
      <c r="M529" s="28"/>
      <c r="N529" s="28"/>
      <c r="O529" s="28">
        <f>SUM(F529:N529)</f>
        <v>2768</v>
      </c>
      <c r="P529" s="28">
        <f aca="true" t="shared" si="242" ref="P529:P536">E529+O529</f>
        <v>8304</v>
      </c>
      <c r="Q529" s="32">
        <f>3200*C529</f>
        <v>6400</v>
      </c>
      <c r="R529" s="212"/>
      <c r="S529" s="183">
        <f aca="true" t="shared" si="243" ref="S529:S537">P529+R529</f>
        <v>8304</v>
      </c>
      <c r="T529" s="32">
        <f aca="true" t="shared" si="244" ref="T529:T537">S529*12</f>
        <v>99648</v>
      </c>
      <c r="U529" s="99"/>
      <c r="V529" s="17"/>
      <c r="W529" s="5"/>
      <c r="X529" s="5"/>
    </row>
    <row r="530" spans="1:24" ht="34.5" customHeight="1">
      <c r="A530" s="26">
        <v>9</v>
      </c>
      <c r="B530" s="33" t="s">
        <v>11</v>
      </c>
      <c r="C530" s="26">
        <v>2</v>
      </c>
      <c r="D530" s="28">
        <v>2768</v>
      </c>
      <c r="E530" s="31">
        <f t="shared" si="241"/>
        <v>5536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>
        <f>SUM(F530:N530)</f>
        <v>0</v>
      </c>
      <c r="P530" s="28">
        <f t="shared" si="242"/>
        <v>5536</v>
      </c>
      <c r="Q530" s="32">
        <f aca="true" t="shared" si="245" ref="Q530:Q536">3200*C530</f>
        <v>6400</v>
      </c>
      <c r="R530" s="212">
        <f aca="true" t="shared" si="246" ref="R530:R536">Q530-P530</f>
        <v>864</v>
      </c>
      <c r="S530" s="183">
        <f t="shared" si="243"/>
        <v>6400</v>
      </c>
      <c r="T530" s="32">
        <f t="shared" si="244"/>
        <v>76800</v>
      </c>
      <c r="U530" s="99"/>
      <c r="V530" s="17"/>
      <c r="W530" s="5"/>
      <c r="X530" s="5"/>
    </row>
    <row r="531" spans="1:24" ht="34.5" customHeight="1">
      <c r="A531" s="26">
        <v>8</v>
      </c>
      <c r="B531" s="106" t="s">
        <v>104</v>
      </c>
      <c r="C531" s="98">
        <v>1</v>
      </c>
      <c r="D531" s="21">
        <v>2624</v>
      </c>
      <c r="E531" s="31">
        <f t="shared" si="241"/>
        <v>2624</v>
      </c>
      <c r="F531" s="21"/>
      <c r="G531" s="21"/>
      <c r="H531" s="21"/>
      <c r="I531" s="21"/>
      <c r="J531" s="21"/>
      <c r="K531" s="21"/>
      <c r="L531" s="21"/>
      <c r="M531" s="21"/>
      <c r="N531" s="21"/>
      <c r="O531" s="28">
        <f>SUM(F531:N531)</f>
        <v>0</v>
      </c>
      <c r="P531" s="32">
        <f t="shared" si="242"/>
        <v>2624</v>
      </c>
      <c r="Q531" s="32">
        <f t="shared" si="245"/>
        <v>3200</v>
      </c>
      <c r="R531" s="212">
        <f t="shared" si="246"/>
        <v>576</v>
      </c>
      <c r="S531" s="183">
        <f t="shared" si="243"/>
        <v>3200</v>
      </c>
      <c r="T531" s="32">
        <f t="shared" si="244"/>
        <v>38400</v>
      </c>
      <c r="U531" s="99"/>
      <c r="V531" s="17"/>
      <c r="W531" s="5"/>
      <c r="X531" s="5"/>
    </row>
    <row r="532" spans="1:24" ht="34.5" customHeight="1">
      <c r="A532" s="26">
        <v>7</v>
      </c>
      <c r="B532" s="33" t="s">
        <v>12</v>
      </c>
      <c r="C532" s="26">
        <v>4.5</v>
      </c>
      <c r="D532" s="28">
        <v>2464</v>
      </c>
      <c r="E532" s="31">
        <f t="shared" si="241"/>
        <v>11088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>
        <f>SUM(F532:N532)</f>
        <v>0</v>
      </c>
      <c r="P532" s="28">
        <f t="shared" si="242"/>
        <v>11088</v>
      </c>
      <c r="Q532" s="32">
        <f t="shared" si="245"/>
        <v>14400</v>
      </c>
      <c r="R532" s="212">
        <f t="shared" si="246"/>
        <v>3312</v>
      </c>
      <c r="S532" s="183">
        <f t="shared" si="243"/>
        <v>14400</v>
      </c>
      <c r="T532" s="32">
        <f t="shared" si="244"/>
        <v>172800</v>
      </c>
      <c r="U532" s="99"/>
      <c r="V532" s="17"/>
      <c r="W532" s="5"/>
      <c r="X532" s="5"/>
    </row>
    <row r="533" spans="1:24" ht="34.5" customHeight="1">
      <c r="A533" s="26">
        <v>7</v>
      </c>
      <c r="B533" s="33" t="s">
        <v>188</v>
      </c>
      <c r="C533" s="26">
        <v>3</v>
      </c>
      <c r="D533" s="28">
        <v>2464</v>
      </c>
      <c r="E533" s="31">
        <f t="shared" si="241"/>
        <v>7392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>
        <f>SUM(F533:N533)</f>
        <v>0</v>
      </c>
      <c r="P533" s="28">
        <f t="shared" si="242"/>
        <v>7392</v>
      </c>
      <c r="Q533" s="32">
        <f t="shared" si="245"/>
        <v>9600</v>
      </c>
      <c r="R533" s="212">
        <f t="shared" si="246"/>
        <v>2208</v>
      </c>
      <c r="S533" s="183">
        <f t="shared" si="243"/>
        <v>9600</v>
      </c>
      <c r="T533" s="32">
        <f t="shared" si="244"/>
        <v>115200</v>
      </c>
      <c r="U533" s="99"/>
      <c r="V533" s="17"/>
      <c r="W533" s="5"/>
      <c r="X533" s="5"/>
    </row>
    <row r="534" spans="1:24" ht="34.5" customHeight="1">
      <c r="A534" s="26">
        <v>6</v>
      </c>
      <c r="B534" s="29" t="s">
        <v>181</v>
      </c>
      <c r="C534" s="26">
        <v>18.5</v>
      </c>
      <c r="D534" s="31">
        <v>2320</v>
      </c>
      <c r="E534" s="31">
        <f t="shared" si="241"/>
        <v>42920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>
        <f t="shared" si="242"/>
        <v>42920</v>
      </c>
      <c r="Q534" s="32">
        <f t="shared" si="245"/>
        <v>59200</v>
      </c>
      <c r="R534" s="212">
        <f t="shared" si="246"/>
        <v>16280</v>
      </c>
      <c r="S534" s="183">
        <f t="shared" si="243"/>
        <v>59200</v>
      </c>
      <c r="T534" s="32">
        <f t="shared" si="244"/>
        <v>710400</v>
      </c>
      <c r="U534" s="99"/>
      <c r="V534" s="17"/>
      <c r="W534" s="5"/>
      <c r="X534" s="5"/>
    </row>
    <row r="535" spans="1:24" ht="34.5" customHeight="1">
      <c r="A535" s="26">
        <v>6</v>
      </c>
      <c r="B535" s="33" t="s">
        <v>186</v>
      </c>
      <c r="C535" s="26">
        <v>14</v>
      </c>
      <c r="D535" s="31">
        <v>2320</v>
      </c>
      <c r="E535" s="31">
        <f t="shared" si="241"/>
        <v>32480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>
        <f>SUM(F535:N535)</f>
        <v>0</v>
      </c>
      <c r="P535" s="28">
        <f t="shared" si="242"/>
        <v>32480</v>
      </c>
      <c r="Q535" s="32">
        <f t="shared" si="245"/>
        <v>44800</v>
      </c>
      <c r="R535" s="212">
        <f t="shared" si="246"/>
        <v>12320</v>
      </c>
      <c r="S535" s="183">
        <f t="shared" si="243"/>
        <v>44800</v>
      </c>
      <c r="T535" s="32">
        <f t="shared" si="244"/>
        <v>537600</v>
      </c>
      <c r="U535" s="99"/>
      <c r="V535" s="17"/>
      <c r="W535" s="5"/>
      <c r="X535" s="5"/>
    </row>
    <row r="536" spans="1:24" s="79" customFormat="1" ht="34.5" customHeight="1">
      <c r="A536" s="26">
        <v>5</v>
      </c>
      <c r="B536" s="33" t="s">
        <v>358</v>
      </c>
      <c r="C536" s="26">
        <v>2</v>
      </c>
      <c r="D536" s="31">
        <v>2176</v>
      </c>
      <c r="E536" s="31">
        <f t="shared" si="241"/>
        <v>4352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>
        <f>SUM(F536:N536)</f>
        <v>0</v>
      </c>
      <c r="P536" s="28">
        <f t="shared" si="242"/>
        <v>4352</v>
      </c>
      <c r="Q536" s="32">
        <f t="shared" si="245"/>
        <v>6400</v>
      </c>
      <c r="R536" s="212">
        <f t="shared" si="246"/>
        <v>2048</v>
      </c>
      <c r="S536" s="183">
        <f t="shared" si="243"/>
        <v>6400</v>
      </c>
      <c r="T536" s="32">
        <f t="shared" si="244"/>
        <v>76800</v>
      </c>
      <c r="U536" s="99"/>
      <c r="V536" s="17"/>
      <c r="W536" s="5"/>
      <c r="X536" s="5"/>
    </row>
    <row r="537" spans="1:24" ht="37.5" customHeight="1">
      <c r="A537" s="111"/>
      <c r="B537" s="169" t="s">
        <v>119</v>
      </c>
      <c r="C537" s="112">
        <f>SUM(C529:C536)</f>
        <v>47</v>
      </c>
      <c r="D537" s="76"/>
      <c r="E537" s="46">
        <f aca="true" t="shared" si="247" ref="E537:P537">SUM(E529:E536)</f>
        <v>111928</v>
      </c>
      <c r="F537" s="76">
        <f t="shared" si="247"/>
        <v>0</v>
      </c>
      <c r="G537" s="76">
        <f t="shared" si="247"/>
        <v>0</v>
      </c>
      <c r="H537" s="76">
        <f t="shared" si="247"/>
        <v>0</v>
      </c>
      <c r="I537" s="76">
        <f t="shared" si="247"/>
        <v>1661</v>
      </c>
      <c r="J537" s="76">
        <f t="shared" si="247"/>
        <v>1107</v>
      </c>
      <c r="K537" s="76">
        <f t="shared" si="247"/>
        <v>0</v>
      </c>
      <c r="L537" s="76">
        <f t="shared" si="247"/>
        <v>0</v>
      </c>
      <c r="M537" s="76">
        <f t="shared" si="247"/>
        <v>0</v>
      </c>
      <c r="N537" s="76">
        <f t="shared" si="247"/>
        <v>0</v>
      </c>
      <c r="O537" s="76">
        <f t="shared" si="247"/>
        <v>2768</v>
      </c>
      <c r="P537" s="76">
        <f t="shared" si="247"/>
        <v>114696</v>
      </c>
      <c r="Q537" s="76"/>
      <c r="R537" s="76">
        <f>SUM(R529:R536)</f>
        <v>37608</v>
      </c>
      <c r="S537" s="40">
        <f t="shared" si="243"/>
        <v>152304</v>
      </c>
      <c r="T537" s="40">
        <f t="shared" si="244"/>
        <v>1827648</v>
      </c>
      <c r="U537" s="101"/>
      <c r="V537" s="113"/>
      <c r="W537" s="79"/>
      <c r="X537" s="79"/>
    </row>
    <row r="538" spans="1:24" ht="60" customHeight="1">
      <c r="A538" s="230" t="s">
        <v>189</v>
      </c>
      <c r="B538" s="231"/>
      <c r="C538" s="231"/>
      <c r="D538" s="231"/>
      <c r="E538" s="231"/>
      <c r="F538" s="231"/>
      <c r="G538" s="231"/>
      <c r="H538" s="231"/>
      <c r="I538" s="231"/>
      <c r="J538" s="231"/>
      <c r="K538" s="231"/>
      <c r="L538" s="231"/>
      <c r="M538" s="231"/>
      <c r="N538" s="231"/>
      <c r="O538" s="231"/>
      <c r="P538" s="231"/>
      <c r="Q538" s="231"/>
      <c r="R538" s="231"/>
      <c r="S538" s="232"/>
      <c r="T538" s="141"/>
      <c r="U538" s="78"/>
      <c r="V538" s="41"/>
      <c r="W538" s="5"/>
      <c r="X538" s="5"/>
    </row>
    <row r="539" spans="1:24" ht="34.5" customHeight="1">
      <c r="A539" s="37">
        <v>10</v>
      </c>
      <c r="B539" s="29" t="s">
        <v>17</v>
      </c>
      <c r="C539" s="98">
        <v>1</v>
      </c>
      <c r="D539" s="31">
        <v>2912</v>
      </c>
      <c r="E539" s="31">
        <f aca="true" t="shared" si="248" ref="E539:E544">ROUND(C539*D539,0)</f>
        <v>2912</v>
      </c>
      <c r="F539" s="31">
        <v>582</v>
      </c>
      <c r="G539" s="31"/>
      <c r="H539" s="31"/>
      <c r="I539" s="31"/>
      <c r="J539" s="31"/>
      <c r="K539" s="31"/>
      <c r="L539" s="31"/>
      <c r="M539" s="31"/>
      <c r="N539" s="31"/>
      <c r="O539" s="28">
        <f aca="true" t="shared" si="249" ref="O539:O544">SUM(F539:N539)</f>
        <v>582</v>
      </c>
      <c r="P539" s="32">
        <f aca="true" t="shared" si="250" ref="P539:P544">E539+O539</f>
        <v>3494</v>
      </c>
      <c r="Q539" s="32">
        <f aca="true" t="shared" si="251" ref="Q539:Q544">3200*C539</f>
        <v>3200</v>
      </c>
      <c r="R539" s="212"/>
      <c r="S539" s="183">
        <f aca="true" t="shared" si="252" ref="S539:S545">P539+R539</f>
        <v>3494</v>
      </c>
      <c r="T539" s="32">
        <f aca="true" t="shared" si="253" ref="T539:T545">S539*12</f>
        <v>41928</v>
      </c>
      <c r="U539" s="99"/>
      <c r="V539" s="51"/>
      <c r="W539" s="5"/>
      <c r="X539" s="5"/>
    </row>
    <row r="540" spans="1:24" ht="34.5" customHeight="1">
      <c r="A540" s="37"/>
      <c r="B540" s="29" t="s">
        <v>73</v>
      </c>
      <c r="C540" s="98">
        <v>1</v>
      </c>
      <c r="D540" s="31">
        <v>2766</v>
      </c>
      <c r="E540" s="31">
        <f t="shared" si="248"/>
        <v>2766</v>
      </c>
      <c r="F540" s="31"/>
      <c r="G540" s="31"/>
      <c r="H540" s="31"/>
      <c r="I540" s="31"/>
      <c r="J540" s="31"/>
      <c r="K540" s="31"/>
      <c r="L540" s="31"/>
      <c r="M540" s="31"/>
      <c r="N540" s="31"/>
      <c r="O540" s="28">
        <f t="shared" si="249"/>
        <v>0</v>
      </c>
      <c r="P540" s="32">
        <f t="shared" si="250"/>
        <v>2766</v>
      </c>
      <c r="Q540" s="32">
        <f t="shared" si="251"/>
        <v>3200</v>
      </c>
      <c r="R540" s="212">
        <f>Q540-P540</f>
        <v>434</v>
      </c>
      <c r="S540" s="183">
        <f t="shared" si="252"/>
        <v>3200</v>
      </c>
      <c r="T540" s="32">
        <f t="shared" si="253"/>
        <v>38400</v>
      </c>
      <c r="U540" s="99"/>
      <c r="V540" s="51"/>
      <c r="W540" s="5"/>
      <c r="X540" s="5"/>
    </row>
    <row r="541" spans="1:24" ht="34.5" customHeight="1">
      <c r="A541" s="37">
        <v>10</v>
      </c>
      <c r="B541" s="29" t="s">
        <v>278</v>
      </c>
      <c r="C541" s="98">
        <v>2</v>
      </c>
      <c r="D541" s="31">
        <v>2912</v>
      </c>
      <c r="E541" s="31">
        <f t="shared" si="248"/>
        <v>5824</v>
      </c>
      <c r="F541" s="31"/>
      <c r="G541" s="31"/>
      <c r="H541" s="31"/>
      <c r="I541" s="31"/>
      <c r="J541" s="31"/>
      <c r="K541" s="31"/>
      <c r="L541" s="31"/>
      <c r="M541" s="31">
        <v>437</v>
      </c>
      <c r="N541" s="31"/>
      <c r="O541" s="28">
        <f t="shared" si="249"/>
        <v>437</v>
      </c>
      <c r="P541" s="32">
        <f t="shared" si="250"/>
        <v>6261</v>
      </c>
      <c r="Q541" s="32">
        <f t="shared" si="251"/>
        <v>6400</v>
      </c>
      <c r="R541" s="212">
        <f>Q541-P541</f>
        <v>139</v>
      </c>
      <c r="S541" s="183">
        <f t="shared" si="252"/>
        <v>6400</v>
      </c>
      <c r="T541" s="32">
        <f t="shared" si="253"/>
        <v>76800</v>
      </c>
      <c r="U541" s="99"/>
      <c r="V541" s="51"/>
      <c r="W541" s="5"/>
      <c r="X541" s="5"/>
    </row>
    <row r="542" spans="1:24" ht="34.5" customHeight="1">
      <c r="A542" s="37">
        <v>6</v>
      </c>
      <c r="B542" s="29" t="s">
        <v>181</v>
      </c>
      <c r="C542" s="98">
        <v>3</v>
      </c>
      <c r="D542" s="31">
        <v>2320</v>
      </c>
      <c r="E542" s="31">
        <f t="shared" si="248"/>
        <v>6960</v>
      </c>
      <c r="F542" s="36"/>
      <c r="G542" s="36"/>
      <c r="H542" s="36"/>
      <c r="I542" s="36"/>
      <c r="J542" s="36"/>
      <c r="K542" s="36"/>
      <c r="L542" s="36"/>
      <c r="M542" s="36"/>
      <c r="N542" s="36"/>
      <c r="O542" s="28">
        <f t="shared" si="249"/>
        <v>0</v>
      </c>
      <c r="P542" s="32">
        <f t="shared" si="250"/>
        <v>6960</v>
      </c>
      <c r="Q542" s="32">
        <f t="shared" si="251"/>
        <v>9600</v>
      </c>
      <c r="R542" s="212">
        <f>Q542-P542</f>
        <v>2640</v>
      </c>
      <c r="S542" s="183">
        <f t="shared" si="252"/>
        <v>9600</v>
      </c>
      <c r="T542" s="32">
        <f t="shared" si="253"/>
        <v>115200</v>
      </c>
      <c r="U542" s="99"/>
      <c r="V542" s="51"/>
      <c r="W542" s="5"/>
      <c r="X542" s="5"/>
    </row>
    <row r="543" spans="1:24" ht="34.5" customHeight="1">
      <c r="A543" s="26">
        <v>6</v>
      </c>
      <c r="B543" s="33" t="s">
        <v>186</v>
      </c>
      <c r="C543" s="26">
        <v>1</v>
      </c>
      <c r="D543" s="31">
        <v>2320</v>
      </c>
      <c r="E543" s="31">
        <f t="shared" si="248"/>
        <v>2320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>
        <f t="shared" si="249"/>
        <v>0</v>
      </c>
      <c r="P543" s="28">
        <f t="shared" si="250"/>
        <v>2320</v>
      </c>
      <c r="Q543" s="32">
        <f t="shared" si="251"/>
        <v>3200</v>
      </c>
      <c r="R543" s="212">
        <f>Q543-P543</f>
        <v>880</v>
      </c>
      <c r="S543" s="183">
        <f t="shared" si="252"/>
        <v>3200</v>
      </c>
      <c r="T543" s="32">
        <f t="shared" si="253"/>
        <v>38400</v>
      </c>
      <c r="U543" s="99"/>
      <c r="V543" s="17"/>
      <c r="W543" s="5"/>
      <c r="X543" s="5"/>
    </row>
    <row r="544" spans="1:24" ht="34.5" customHeight="1">
      <c r="A544" s="26">
        <v>5</v>
      </c>
      <c r="B544" s="33" t="s">
        <v>358</v>
      </c>
      <c r="C544" s="26">
        <v>1</v>
      </c>
      <c r="D544" s="31">
        <v>2176</v>
      </c>
      <c r="E544" s="31">
        <f t="shared" si="248"/>
        <v>2176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>
        <f t="shared" si="249"/>
        <v>0</v>
      </c>
      <c r="P544" s="28">
        <f t="shared" si="250"/>
        <v>2176</v>
      </c>
      <c r="Q544" s="32">
        <f t="shared" si="251"/>
        <v>3200</v>
      </c>
      <c r="R544" s="212">
        <f>Q544-P544</f>
        <v>1024</v>
      </c>
      <c r="S544" s="183">
        <f t="shared" si="252"/>
        <v>3200</v>
      </c>
      <c r="T544" s="32">
        <f t="shared" si="253"/>
        <v>38400</v>
      </c>
      <c r="U544" s="99"/>
      <c r="V544" s="17"/>
      <c r="W544" s="5"/>
      <c r="X544" s="5"/>
    </row>
    <row r="545" spans="1:24" ht="37.5" customHeight="1">
      <c r="A545" s="26"/>
      <c r="B545" s="44" t="s">
        <v>119</v>
      </c>
      <c r="C545" s="104">
        <f>SUM(C539:C544)</f>
        <v>9</v>
      </c>
      <c r="D545" s="104"/>
      <c r="E545" s="104">
        <f aca="true" t="shared" si="254" ref="E545:P545">SUM(E539:E544)</f>
        <v>22958</v>
      </c>
      <c r="F545" s="104">
        <f t="shared" si="254"/>
        <v>582</v>
      </c>
      <c r="G545" s="104">
        <f t="shared" si="254"/>
        <v>0</v>
      </c>
      <c r="H545" s="104">
        <f t="shared" si="254"/>
        <v>0</v>
      </c>
      <c r="I545" s="104">
        <f t="shared" si="254"/>
        <v>0</v>
      </c>
      <c r="J545" s="104">
        <f t="shared" si="254"/>
        <v>0</v>
      </c>
      <c r="K545" s="104">
        <f t="shared" si="254"/>
        <v>0</v>
      </c>
      <c r="L545" s="104">
        <f t="shared" si="254"/>
        <v>0</v>
      </c>
      <c r="M545" s="104">
        <f t="shared" si="254"/>
        <v>437</v>
      </c>
      <c r="N545" s="104">
        <f t="shared" si="254"/>
        <v>0</v>
      </c>
      <c r="O545" s="104">
        <f t="shared" si="254"/>
        <v>1019</v>
      </c>
      <c r="P545" s="104">
        <f t="shared" si="254"/>
        <v>23977</v>
      </c>
      <c r="Q545" s="104"/>
      <c r="R545" s="151">
        <f>SUM(R539:R544)</f>
        <v>5117</v>
      </c>
      <c r="S545" s="40">
        <f t="shared" si="252"/>
        <v>29094</v>
      </c>
      <c r="T545" s="40">
        <f t="shared" si="253"/>
        <v>349128</v>
      </c>
      <c r="U545" s="101"/>
      <c r="V545" s="101"/>
      <c r="W545" s="5"/>
      <c r="X545" s="5"/>
    </row>
    <row r="546" spans="1:24" ht="60" customHeight="1">
      <c r="A546" s="242" t="s">
        <v>200</v>
      </c>
      <c r="B546" s="242"/>
      <c r="C546" s="242"/>
      <c r="D546" s="242"/>
      <c r="E546" s="242"/>
      <c r="F546" s="242"/>
      <c r="G546" s="242"/>
      <c r="H546" s="242"/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13"/>
      <c r="U546" s="115"/>
      <c r="V546" s="71"/>
      <c r="W546" s="5"/>
      <c r="X546" s="5"/>
    </row>
    <row r="547" spans="1:24" ht="34.5" customHeight="1">
      <c r="A547" s="26">
        <v>10</v>
      </c>
      <c r="B547" s="33" t="s">
        <v>17</v>
      </c>
      <c r="C547" s="56">
        <v>1</v>
      </c>
      <c r="D547" s="56">
        <v>2912</v>
      </c>
      <c r="E547" s="21">
        <f>ROUND(C547*D547,0)</f>
        <v>2912</v>
      </c>
      <c r="F547" s="46"/>
      <c r="G547" s="46"/>
      <c r="H547" s="46"/>
      <c r="I547" s="46"/>
      <c r="J547" s="46"/>
      <c r="K547" s="46"/>
      <c r="L547" s="46"/>
      <c r="M547" s="47"/>
      <c r="N547" s="46"/>
      <c r="O547" s="121">
        <f>SUM(F547:N547)</f>
        <v>0</v>
      </c>
      <c r="P547" s="122">
        <f>E547+O547</f>
        <v>2912</v>
      </c>
      <c r="Q547" s="32">
        <f>3200*C547</f>
        <v>3200</v>
      </c>
      <c r="R547" s="212">
        <f>Q547-P547</f>
        <v>288</v>
      </c>
      <c r="S547" s="183">
        <f aca="true" t="shared" si="255" ref="S547:S562">P547+R547</f>
        <v>3200</v>
      </c>
      <c r="T547" s="32">
        <f aca="true" t="shared" si="256" ref="T547:T562">S547*12</f>
        <v>38400</v>
      </c>
      <c r="U547" s="99"/>
      <c r="V547" s="99"/>
      <c r="W547" s="5"/>
      <c r="X547" s="5"/>
    </row>
    <row r="548" spans="1:24" ht="34.5" customHeight="1">
      <c r="A548" s="107">
        <v>10</v>
      </c>
      <c r="B548" s="33" t="s">
        <v>18</v>
      </c>
      <c r="C548" s="52">
        <v>2</v>
      </c>
      <c r="D548" s="52">
        <v>2912</v>
      </c>
      <c r="E548" s="31">
        <f>ROUND(C548*D548,0)</f>
        <v>5824</v>
      </c>
      <c r="F548" s="118"/>
      <c r="G548" s="118"/>
      <c r="H548" s="123"/>
      <c r="I548" s="118"/>
      <c r="J548" s="118"/>
      <c r="K548" s="118"/>
      <c r="L548" s="118"/>
      <c r="M548" s="123"/>
      <c r="N548" s="118"/>
      <c r="O548" s="124">
        <f aca="true" t="shared" si="257" ref="O548:O559">SUM(F548:N548)</f>
        <v>0</v>
      </c>
      <c r="P548" s="116">
        <f aca="true" t="shared" si="258" ref="P548:P559">E548+O548</f>
        <v>5824</v>
      </c>
      <c r="Q548" s="32">
        <f aca="true" t="shared" si="259" ref="Q548:Q561">3200*C548</f>
        <v>6400</v>
      </c>
      <c r="R548" s="212">
        <f aca="true" t="shared" si="260" ref="R548:R561">Q548-P548</f>
        <v>576</v>
      </c>
      <c r="S548" s="183">
        <f t="shared" si="255"/>
        <v>6400</v>
      </c>
      <c r="T548" s="32">
        <f t="shared" si="256"/>
        <v>76800</v>
      </c>
      <c r="U548" s="99"/>
      <c r="V548" s="99"/>
      <c r="W548" s="125"/>
      <c r="X548" s="5"/>
    </row>
    <row r="549" spans="1:24" ht="34.5" customHeight="1">
      <c r="A549" s="107"/>
      <c r="B549" s="33" t="s">
        <v>279</v>
      </c>
      <c r="C549" s="52">
        <v>1</v>
      </c>
      <c r="D549" s="52">
        <v>2621</v>
      </c>
      <c r="E549" s="31">
        <f aca="true" t="shared" si="261" ref="E549:E559">ROUND(C549*D549,0)</f>
        <v>2621</v>
      </c>
      <c r="F549" s="118"/>
      <c r="G549" s="118"/>
      <c r="H549" s="123"/>
      <c r="I549" s="118"/>
      <c r="J549" s="118"/>
      <c r="K549" s="118"/>
      <c r="L549" s="118"/>
      <c r="M549" s="123"/>
      <c r="N549" s="118"/>
      <c r="O549" s="124">
        <f t="shared" si="257"/>
        <v>0</v>
      </c>
      <c r="P549" s="116">
        <f t="shared" si="258"/>
        <v>2621</v>
      </c>
      <c r="Q549" s="32">
        <f t="shared" si="259"/>
        <v>3200</v>
      </c>
      <c r="R549" s="212">
        <f t="shared" si="260"/>
        <v>579</v>
      </c>
      <c r="S549" s="183">
        <f t="shared" si="255"/>
        <v>3200</v>
      </c>
      <c r="T549" s="32">
        <f t="shared" si="256"/>
        <v>38400</v>
      </c>
      <c r="U549" s="99"/>
      <c r="V549" s="99"/>
      <c r="W549" s="125"/>
      <c r="X549" s="5"/>
    </row>
    <row r="550" spans="1:24" ht="34.5" customHeight="1">
      <c r="A550" s="107">
        <v>10</v>
      </c>
      <c r="B550" s="33" t="s">
        <v>201</v>
      </c>
      <c r="C550" s="52">
        <v>5.5</v>
      </c>
      <c r="D550" s="52">
        <v>2912</v>
      </c>
      <c r="E550" s="31">
        <f t="shared" si="261"/>
        <v>16016</v>
      </c>
      <c r="F550" s="118"/>
      <c r="G550" s="118"/>
      <c r="H550" s="118"/>
      <c r="I550" s="118"/>
      <c r="J550" s="118"/>
      <c r="K550" s="118"/>
      <c r="L550" s="118"/>
      <c r="M550" s="123">
        <v>437</v>
      </c>
      <c r="N550" s="118"/>
      <c r="O550" s="124">
        <f t="shared" si="257"/>
        <v>437</v>
      </c>
      <c r="P550" s="116">
        <f t="shared" si="258"/>
        <v>16453</v>
      </c>
      <c r="Q550" s="32">
        <f t="shared" si="259"/>
        <v>17600</v>
      </c>
      <c r="R550" s="212">
        <f t="shared" si="260"/>
        <v>1147</v>
      </c>
      <c r="S550" s="183">
        <f t="shared" si="255"/>
        <v>17600</v>
      </c>
      <c r="T550" s="32">
        <f t="shared" si="256"/>
        <v>211200</v>
      </c>
      <c r="U550" s="99"/>
      <c r="V550" s="99"/>
      <c r="W550" s="5"/>
      <c r="X550" s="5"/>
    </row>
    <row r="551" spans="1:24" ht="34.5" customHeight="1">
      <c r="A551" s="107"/>
      <c r="B551" s="33" t="s">
        <v>275</v>
      </c>
      <c r="C551" s="26">
        <v>0.5</v>
      </c>
      <c r="D551" s="28">
        <v>2766</v>
      </c>
      <c r="E551" s="31">
        <f>ROUND(C551*D551,0)</f>
        <v>1383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>
        <f>SUM(F551:N551)</f>
        <v>0</v>
      </c>
      <c r="P551" s="32">
        <f>E551+O551</f>
        <v>1383</v>
      </c>
      <c r="Q551" s="32">
        <f t="shared" si="259"/>
        <v>1600</v>
      </c>
      <c r="R551" s="212">
        <f t="shared" si="260"/>
        <v>217</v>
      </c>
      <c r="S551" s="183">
        <f t="shared" si="255"/>
        <v>1600</v>
      </c>
      <c r="T551" s="32">
        <f t="shared" si="256"/>
        <v>19200</v>
      </c>
      <c r="U551" s="99"/>
      <c r="V551" s="99"/>
      <c r="W551" s="5"/>
      <c r="X551" s="5"/>
    </row>
    <row r="552" spans="1:24" ht="34.5" customHeight="1">
      <c r="A552" s="107">
        <v>10</v>
      </c>
      <c r="B552" s="33" t="s">
        <v>202</v>
      </c>
      <c r="C552" s="52">
        <v>1</v>
      </c>
      <c r="D552" s="52">
        <v>2912</v>
      </c>
      <c r="E552" s="31">
        <f t="shared" si="261"/>
        <v>2912</v>
      </c>
      <c r="F552" s="118"/>
      <c r="G552" s="118"/>
      <c r="H552" s="118"/>
      <c r="I552" s="118"/>
      <c r="J552" s="118"/>
      <c r="K552" s="118"/>
      <c r="L552" s="118"/>
      <c r="M552" s="123"/>
      <c r="N552" s="118"/>
      <c r="O552" s="124">
        <f t="shared" si="257"/>
        <v>0</v>
      </c>
      <c r="P552" s="116">
        <f t="shared" si="258"/>
        <v>2912</v>
      </c>
      <c r="Q552" s="32">
        <f t="shared" si="259"/>
        <v>3200</v>
      </c>
      <c r="R552" s="212">
        <f t="shared" si="260"/>
        <v>288</v>
      </c>
      <c r="S552" s="183">
        <f t="shared" si="255"/>
        <v>3200</v>
      </c>
      <c r="T552" s="32">
        <f t="shared" si="256"/>
        <v>38400</v>
      </c>
      <c r="U552" s="99"/>
      <c r="V552" s="99"/>
      <c r="W552" s="5"/>
      <c r="X552" s="5"/>
    </row>
    <row r="553" spans="1:24" ht="34.5" customHeight="1">
      <c r="A553" s="107">
        <v>9</v>
      </c>
      <c r="B553" s="33" t="s">
        <v>198</v>
      </c>
      <c r="C553" s="52">
        <v>4</v>
      </c>
      <c r="D553" s="52">
        <v>2768</v>
      </c>
      <c r="E553" s="31">
        <f t="shared" si="261"/>
        <v>11072</v>
      </c>
      <c r="F553" s="118"/>
      <c r="G553" s="118"/>
      <c r="H553" s="118"/>
      <c r="I553" s="118"/>
      <c r="J553" s="118"/>
      <c r="K553" s="118"/>
      <c r="L553" s="118"/>
      <c r="M553" s="123"/>
      <c r="N553" s="118"/>
      <c r="O553" s="124">
        <f t="shared" si="257"/>
        <v>0</v>
      </c>
      <c r="P553" s="116">
        <f t="shared" si="258"/>
        <v>11072</v>
      </c>
      <c r="Q553" s="32">
        <f t="shared" si="259"/>
        <v>12800</v>
      </c>
      <c r="R553" s="212">
        <f t="shared" si="260"/>
        <v>1728</v>
      </c>
      <c r="S553" s="183">
        <f t="shared" si="255"/>
        <v>12800</v>
      </c>
      <c r="T553" s="32">
        <f t="shared" si="256"/>
        <v>153600</v>
      </c>
      <c r="U553" s="99"/>
      <c r="V553" s="99"/>
      <c r="W553" s="5"/>
      <c r="X553" s="5"/>
    </row>
    <row r="554" spans="1:24" ht="34.5" customHeight="1">
      <c r="A554" s="107">
        <v>7</v>
      </c>
      <c r="B554" s="33" t="s">
        <v>248</v>
      </c>
      <c r="C554" s="52">
        <v>3</v>
      </c>
      <c r="D554" s="52">
        <v>2464</v>
      </c>
      <c r="E554" s="31">
        <f t="shared" si="261"/>
        <v>7392</v>
      </c>
      <c r="F554" s="118"/>
      <c r="G554" s="118"/>
      <c r="H554" s="118"/>
      <c r="I554" s="118"/>
      <c r="J554" s="118"/>
      <c r="K554" s="118"/>
      <c r="L554" s="118"/>
      <c r="M554" s="123"/>
      <c r="N554" s="118"/>
      <c r="O554" s="124"/>
      <c r="P554" s="116">
        <f t="shared" si="258"/>
        <v>7392</v>
      </c>
      <c r="Q554" s="32">
        <f t="shared" si="259"/>
        <v>9600</v>
      </c>
      <c r="R554" s="212">
        <f t="shared" si="260"/>
        <v>2208</v>
      </c>
      <c r="S554" s="183">
        <f t="shared" si="255"/>
        <v>9600</v>
      </c>
      <c r="T554" s="32">
        <f t="shared" si="256"/>
        <v>115200</v>
      </c>
      <c r="U554" s="99"/>
      <c r="V554" s="99"/>
      <c r="W554" s="5"/>
      <c r="X554" s="5"/>
    </row>
    <row r="555" spans="1:21" ht="34.5" customHeight="1">
      <c r="A555" s="26">
        <v>9</v>
      </c>
      <c r="B555" s="33" t="s">
        <v>87</v>
      </c>
      <c r="C555" s="27">
        <v>0.5</v>
      </c>
      <c r="D555" s="28">
        <v>2768</v>
      </c>
      <c r="E555" s="28">
        <f>ROUND(C555*D555,0)</f>
        <v>1384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>
        <f>SUM(F555:N555)</f>
        <v>0</v>
      </c>
      <c r="P555" s="32">
        <f>E555+O555</f>
        <v>1384</v>
      </c>
      <c r="Q555" s="32">
        <f t="shared" si="259"/>
        <v>1600</v>
      </c>
      <c r="R555" s="212">
        <f t="shared" si="260"/>
        <v>216</v>
      </c>
      <c r="S555" s="183">
        <f t="shared" si="255"/>
        <v>1600</v>
      </c>
      <c r="T555" s="32">
        <f t="shared" si="256"/>
        <v>19200</v>
      </c>
      <c r="U555" s="99"/>
    </row>
    <row r="556" spans="1:24" ht="34.5" customHeight="1">
      <c r="A556" s="107">
        <v>9</v>
      </c>
      <c r="B556" s="33" t="s">
        <v>11</v>
      </c>
      <c r="C556" s="56">
        <v>5.5</v>
      </c>
      <c r="D556" s="56">
        <v>2768</v>
      </c>
      <c r="E556" s="31">
        <f t="shared" si="261"/>
        <v>15224</v>
      </c>
      <c r="F556" s="46"/>
      <c r="G556" s="46"/>
      <c r="H556" s="46"/>
      <c r="I556" s="46"/>
      <c r="J556" s="46"/>
      <c r="K556" s="46"/>
      <c r="L556" s="46"/>
      <c r="M556" s="46"/>
      <c r="N556" s="46"/>
      <c r="O556" s="124">
        <f t="shared" si="257"/>
        <v>0</v>
      </c>
      <c r="P556" s="116">
        <f t="shared" si="258"/>
        <v>15224</v>
      </c>
      <c r="Q556" s="32">
        <f t="shared" si="259"/>
        <v>17600</v>
      </c>
      <c r="R556" s="212">
        <f t="shared" si="260"/>
        <v>2376</v>
      </c>
      <c r="S556" s="183">
        <f t="shared" si="255"/>
        <v>17600</v>
      </c>
      <c r="T556" s="32">
        <f t="shared" si="256"/>
        <v>211200</v>
      </c>
      <c r="U556" s="99"/>
      <c r="V556" s="99"/>
      <c r="W556" s="5"/>
      <c r="X556" s="5"/>
    </row>
    <row r="557" spans="1:24" ht="34.5" customHeight="1">
      <c r="A557" s="126">
        <v>8</v>
      </c>
      <c r="B557" s="33" t="s">
        <v>104</v>
      </c>
      <c r="C557" s="56">
        <v>1.5</v>
      </c>
      <c r="D557" s="47">
        <v>2624</v>
      </c>
      <c r="E557" s="31">
        <f>ROUND(C557*D557,0)</f>
        <v>3936</v>
      </c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32">
        <f>E557+O557</f>
        <v>3936</v>
      </c>
      <c r="Q557" s="32">
        <f t="shared" si="259"/>
        <v>4800</v>
      </c>
      <c r="R557" s="212">
        <f t="shared" si="260"/>
        <v>864</v>
      </c>
      <c r="S557" s="183">
        <f t="shared" si="255"/>
        <v>4800</v>
      </c>
      <c r="T557" s="32">
        <f t="shared" si="256"/>
        <v>57600</v>
      </c>
      <c r="U557" s="99"/>
      <c r="V557" s="51"/>
      <c r="W557" s="5"/>
      <c r="X557" s="5"/>
    </row>
    <row r="558" spans="1:24" ht="34.5" customHeight="1">
      <c r="A558" s="107">
        <v>7</v>
      </c>
      <c r="B558" s="33" t="s">
        <v>19</v>
      </c>
      <c r="C558" s="52">
        <v>1</v>
      </c>
      <c r="D558" s="52">
        <v>2464</v>
      </c>
      <c r="E558" s="31">
        <f>ROUND(C558*D558,0)</f>
        <v>2464</v>
      </c>
      <c r="F558" s="118"/>
      <c r="G558" s="118"/>
      <c r="H558" s="118"/>
      <c r="I558" s="118"/>
      <c r="J558" s="118"/>
      <c r="K558" s="118"/>
      <c r="L558" s="118"/>
      <c r="M558" s="123"/>
      <c r="N558" s="118"/>
      <c r="O558" s="124"/>
      <c r="P558" s="116">
        <f>E558+O558</f>
        <v>2464</v>
      </c>
      <c r="Q558" s="32">
        <f t="shared" si="259"/>
        <v>3200</v>
      </c>
      <c r="R558" s="212">
        <f t="shared" si="260"/>
        <v>736</v>
      </c>
      <c r="S558" s="183">
        <f t="shared" si="255"/>
        <v>3200</v>
      </c>
      <c r="T558" s="32">
        <f t="shared" si="256"/>
        <v>38400</v>
      </c>
      <c r="U558" s="99"/>
      <c r="V558" s="99"/>
      <c r="W558" s="5"/>
      <c r="X558" s="5"/>
    </row>
    <row r="559" spans="1:24" ht="34.5" customHeight="1">
      <c r="A559" s="26">
        <v>6</v>
      </c>
      <c r="B559" s="33" t="s">
        <v>186</v>
      </c>
      <c r="C559" s="26">
        <v>8</v>
      </c>
      <c r="D559" s="31">
        <v>2320</v>
      </c>
      <c r="E559" s="31">
        <f t="shared" si="261"/>
        <v>18560</v>
      </c>
      <c r="F559" s="46"/>
      <c r="G559" s="46"/>
      <c r="H559" s="46"/>
      <c r="I559" s="46"/>
      <c r="J559" s="46"/>
      <c r="K559" s="46"/>
      <c r="L559" s="46"/>
      <c r="M559" s="46"/>
      <c r="N559" s="46"/>
      <c r="O559" s="124">
        <f t="shared" si="257"/>
        <v>0</v>
      </c>
      <c r="P559" s="116">
        <f t="shared" si="258"/>
        <v>18560</v>
      </c>
      <c r="Q559" s="32">
        <f t="shared" si="259"/>
        <v>25600</v>
      </c>
      <c r="R559" s="212">
        <f t="shared" si="260"/>
        <v>7040</v>
      </c>
      <c r="S559" s="183">
        <f t="shared" si="255"/>
        <v>25600</v>
      </c>
      <c r="T559" s="32">
        <f t="shared" si="256"/>
        <v>307200</v>
      </c>
      <c r="U559" s="99"/>
      <c r="V559" s="99"/>
      <c r="W559" s="5"/>
      <c r="X559" s="5"/>
    </row>
    <row r="560" spans="1:24" ht="34.5" customHeight="1">
      <c r="A560" s="26">
        <v>5</v>
      </c>
      <c r="B560" s="33" t="s">
        <v>358</v>
      </c>
      <c r="C560" s="26">
        <v>3</v>
      </c>
      <c r="D560" s="31">
        <v>2176</v>
      </c>
      <c r="E560" s="31">
        <f>ROUND(C560*D560,0)</f>
        <v>6528</v>
      </c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116">
        <f>E560+O560</f>
        <v>6528</v>
      </c>
      <c r="Q560" s="32">
        <f t="shared" si="259"/>
        <v>9600</v>
      </c>
      <c r="R560" s="212">
        <f t="shared" si="260"/>
        <v>3072</v>
      </c>
      <c r="S560" s="183">
        <f t="shared" si="255"/>
        <v>9600</v>
      </c>
      <c r="T560" s="32">
        <f t="shared" si="256"/>
        <v>115200</v>
      </c>
      <c r="U560" s="99"/>
      <c r="V560" s="99"/>
      <c r="W560" s="5"/>
      <c r="X560" s="5"/>
    </row>
    <row r="561" spans="1:24" ht="34.5" customHeight="1">
      <c r="A561" s="37">
        <v>5</v>
      </c>
      <c r="B561" s="29" t="s">
        <v>25</v>
      </c>
      <c r="C561" s="98">
        <v>1</v>
      </c>
      <c r="D561" s="31">
        <v>2176</v>
      </c>
      <c r="E561" s="31">
        <f>ROUND(C561*D561,0)</f>
        <v>2176</v>
      </c>
      <c r="F561" s="31"/>
      <c r="G561" s="31"/>
      <c r="H561" s="31"/>
      <c r="I561" s="31"/>
      <c r="J561" s="31"/>
      <c r="K561" s="31"/>
      <c r="L561" s="31"/>
      <c r="M561" s="31"/>
      <c r="N561" s="31"/>
      <c r="O561" s="28">
        <f>SUM(F561:N561)</f>
        <v>0</v>
      </c>
      <c r="P561" s="32">
        <f>E561+O561</f>
        <v>2176</v>
      </c>
      <c r="Q561" s="32">
        <f t="shared" si="259"/>
        <v>3200</v>
      </c>
      <c r="R561" s="212">
        <f t="shared" si="260"/>
        <v>1024</v>
      </c>
      <c r="S561" s="183">
        <f t="shared" si="255"/>
        <v>3200</v>
      </c>
      <c r="T561" s="32">
        <f t="shared" si="256"/>
        <v>38400</v>
      </c>
      <c r="U561" s="99"/>
      <c r="V561" s="99"/>
      <c r="W561" s="5"/>
      <c r="X561" s="5"/>
    </row>
    <row r="562" spans="1:24" ht="37.5" customHeight="1">
      <c r="A562" s="107"/>
      <c r="B562" s="44" t="s">
        <v>119</v>
      </c>
      <c r="C562" s="43">
        <f>SUM(C547:C561)</f>
        <v>38.5</v>
      </c>
      <c r="D562" s="43"/>
      <c r="E562" s="43">
        <f aca="true" t="shared" si="262" ref="E562:P562">SUM(E547:E561)</f>
        <v>100404</v>
      </c>
      <c r="F562" s="43">
        <f t="shared" si="262"/>
        <v>0</v>
      </c>
      <c r="G562" s="43">
        <f t="shared" si="262"/>
        <v>0</v>
      </c>
      <c r="H562" s="43">
        <f t="shared" si="262"/>
        <v>0</v>
      </c>
      <c r="I562" s="43">
        <f t="shared" si="262"/>
        <v>0</v>
      </c>
      <c r="J562" s="43">
        <f t="shared" si="262"/>
        <v>0</v>
      </c>
      <c r="K562" s="43">
        <f t="shared" si="262"/>
        <v>0</v>
      </c>
      <c r="L562" s="43">
        <f t="shared" si="262"/>
        <v>0</v>
      </c>
      <c r="M562" s="43">
        <f t="shared" si="262"/>
        <v>437</v>
      </c>
      <c r="N562" s="43">
        <f t="shared" si="262"/>
        <v>0</v>
      </c>
      <c r="O562" s="43">
        <f t="shared" si="262"/>
        <v>437</v>
      </c>
      <c r="P562" s="43">
        <f t="shared" si="262"/>
        <v>100841</v>
      </c>
      <c r="Q562" s="43"/>
      <c r="R562" s="76">
        <f>SUM(R547:R561)</f>
        <v>22359</v>
      </c>
      <c r="S562" s="40">
        <f t="shared" si="255"/>
        <v>123200</v>
      </c>
      <c r="T562" s="40">
        <f t="shared" si="256"/>
        <v>1478400</v>
      </c>
      <c r="U562" s="101"/>
      <c r="V562" s="99"/>
      <c r="W562" s="5"/>
      <c r="X562" s="5"/>
    </row>
    <row r="563" spans="1:24" ht="60" customHeight="1">
      <c r="A563" s="230" t="s">
        <v>192</v>
      </c>
      <c r="B563" s="231"/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2"/>
      <c r="T563" s="141"/>
      <c r="U563" s="78"/>
      <c r="V563" s="41"/>
      <c r="W563" s="5"/>
      <c r="X563" s="5"/>
    </row>
    <row r="564" spans="1:24" ht="34.5" customHeight="1">
      <c r="A564" s="26">
        <v>10</v>
      </c>
      <c r="B564" s="33" t="s">
        <v>17</v>
      </c>
      <c r="C564" s="26">
        <v>1</v>
      </c>
      <c r="D564" s="28">
        <v>2912</v>
      </c>
      <c r="E564" s="31">
        <f>ROUND(C564*D564,0)</f>
        <v>2912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>
        <f>SUM(F564:N564)</f>
        <v>0</v>
      </c>
      <c r="P564" s="28">
        <f>E564+O564</f>
        <v>2912</v>
      </c>
      <c r="Q564" s="32">
        <f>3200*C564</f>
        <v>3200</v>
      </c>
      <c r="R564" s="212">
        <f>Q564-P564</f>
        <v>288</v>
      </c>
      <c r="S564" s="183">
        <f>P564+R564</f>
        <v>3200</v>
      </c>
      <c r="T564" s="32">
        <f>S564*12</f>
        <v>38400</v>
      </c>
      <c r="U564" s="99"/>
      <c r="V564" s="17"/>
      <c r="W564" s="5"/>
      <c r="X564" s="5"/>
    </row>
    <row r="565" spans="1:24" ht="34.5" customHeight="1">
      <c r="A565" s="26">
        <v>6</v>
      </c>
      <c r="B565" s="33" t="s">
        <v>186</v>
      </c>
      <c r="C565" s="26">
        <v>2.5</v>
      </c>
      <c r="D565" s="31">
        <v>2320</v>
      </c>
      <c r="E565" s="31">
        <f>ROUND(C565*D565,0)</f>
        <v>5800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>
        <f>SUM(F565:N565)</f>
        <v>0</v>
      </c>
      <c r="P565" s="28">
        <f>E565+O565</f>
        <v>5800</v>
      </c>
      <c r="Q565" s="32">
        <f>3200*C565</f>
        <v>8000</v>
      </c>
      <c r="R565" s="212">
        <f>Q565-P565</f>
        <v>2200</v>
      </c>
      <c r="S565" s="183">
        <f>P565+R565</f>
        <v>8000</v>
      </c>
      <c r="T565" s="32">
        <f>S565*12</f>
        <v>96000</v>
      </c>
      <c r="U565" s="99"/>
      <c r="V565" s="17"/>
      <c r="W565" s="5"/>
      <c r="X565" s="5"/>
    </row>
    <row r="566" spans="1:24" ht="34.5" customHeight="1">
      <c r="A566" s="26">
        <v>5</v>
      </c>
      <c r="B566" s="33" t="s">
        <v>358</v>
      </c>
      <c r="C566" s="26">
        <v>0.5</v>
      </c>
      <c r="D566" s="31">
        <v>2176</v>
      </c>
      <c r="E566" s="31">
        <f>ROUND(C566*D566,0)</f>
        <v>1088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>
        <f>SUM(F566:N566)</f>
        <v>0</v>
      </c>
      <c r="P566" s="28">
        <f>E566+O566</f>
        <v>1088</v>
      </c>
      <c r="Q566" s="32">
        <f>3200*C566</f>
        <v>1600</v>
      </c>
      <c r="R566" s="212">
        <f>Q566-P566</f>
        <v>512</v>
      </c>
      <c r="S566" s="183">
        <f>P566+R566</f>
        <v>1600</v>
      </c>
      <c r="T566" s="32">
        <f>S566*12</f>
        <v>19200</v>
      </c>
      <c r="U566" s="99"/>
      <c r="V566" s="17"/>
      <c r="W566" s="5"/>
      <c r="X566" s="5"/>
    </row>
    <row r="567" spans="1:24" ht="37.5" customHeight="1">
      <c r="A567" s="26"/>
      <c r="B567" s="44" t="s">
        <v>119</v>
      </c>
      <c r="C567" s="43">
        <f>SUM(C564:C566)</f>
        <v>4</v>
      </c>
      <c r="D567" s="46"/>
      <c r="E567" s="46">
        <f>SUM(E564:E566)</f>
        <v>9800</v>
      </c>
      <c r="F567" s="46">
        <f>SUM(F564:F566)</f>
        <v>0</v>
      </c>
      <c r="G567" s="46">
        <f>SUM(G564:G566)</f>
        <v>0</v>
      </c>
      <c r="H567" s="46">
        <f>SUM(H564:H566)</f>
        <v>0</v>
      </c>
      <c r="I567" s="46">
        <f>SUM(I564:I566)</f>
        <v>0</v>
      </c>
      <c r="J567" s="46"/>
      <c r="K567" s="46">
        <f aca="true" t="shared" si="263" ref="K567:P567">SUM(K564:K566)</f>
        <v>0</v>
      </c>
      <c r="L567" s="46">
        <f t="shared" si="263"/>
        <v>0</v>
      </c>
      <c r="M567" s="46">
        <f t="shared" si="263"/>
        <v>0</v>
      </c>
      <c r="N567" s="46">
        <f t="shared" si="263"/>
        <v>0</v>
      </c>
      <c r="O567" s="46">
        <f t="shared" si="263"/>
        <v>0</v>
      </c>
      <c r="P567" s="46">
        <f t="shared" si="263"/>
        <v>9800</v>
      </c>
      <c r="Q567" s="46"/>
      <c r="R567" s="76">
        <f>SUM(R564:R566)</f>
        <v>3000</v>
      </c>
      <c r="S567" s="40">
        <f>P567+R567</f>
        <v>12800</v>
      </c>
      <c r="T567" s="40">
        <f>S567*12</f>
        <v>153600</v>
      </c>
      <c r="U567" s="101"/>
      <c r="V567" s="71"/>
      <c r="W567" s="5"/>
      <c r="X567" s="5"/>
    </row>
    <row r="568" spans="1:24" ht="60" customHeight="1">
      <c r="A568" s="230" t="s">
        <v>282</v>
      </c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2"/>
      <c r="T568" s="141"/>
      <c r="U568" s="78"/>
      <c r="V568" s="71"/>
      <c r="W568" s="5"/>
      <c r="X568" s="5"/>
    </row>
    <row r="569" spans="1:24" ht="34.5" customHeight="1">
      <c r="A569" s="26">
        <v>10</v>
      </c>
      <c r="B569" s="33" t="s">
        <v>17</v>
      </c>
      <c r="C569" s="56">
        <v>1</v>
      </c>
      <c r="D569" s="56">
        <v>2912</v>
      </c>
      <c r="E569" s="28">
        <f>ROUND(C569*D569,0)</f>
        <v>2912</v>
      </c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28">
        <f>E569+O569</f>
        <v>2912</v>
      </c>
      <c r="Q569" s="32">
        <f>3200*C569</f>
        <v>3200</v>
      </c>
      <c r="R569" s="212">
        <f>Q569-P569</f>
        <v>288</v>
      </c>
      <c r="S569" s="183">
        <f>P569+R569</f>
        <v>3200</v>
      </c>
      <c r="T569" s="32">
        <f>S569*12</f>
        <v>38400</v>
      </c>
      <c r="U569" s="99"/>
      <c r="V569" s="120"/>
      <c r="W569" s="5"/>
      <c r="X569" s="5"/>
    </row>
    <row r="570" spans="1:24" ht="34.5" customHeight="1">
      <c r="A570" s="107"/>
      <c r="B570" s="33" t="s">
        <v>73</v>
      </c>
      <c r="C570" s="26">
        <v>1</v>
      </c>
      <c r="D570" s="28">
        <v>2766</v>
      </c>
      <c r="E570" s="31">
        <f>ROUND(C570*D570,0)</f>
        <v>2766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>
        <f>SUM(F570:N570)</f>
        <v>0</v>
      </c>
      <c r="P570" s="32">
        <f>E570+O570</f>
        <v>2766</v>
      </c>
      <c r="Q570" s="32">
        <f>3200*C570</f>
        <v>3200</v>
      </c>
      <c r="R570" s="212">
        <f>Q570-P570</f>
        <v>434</v>
      </c>
      <c r="S570" s="183">
        <f>P570+R570</f>
        <v>3200</v>
      </c>
      <c r="T570" s="32">
        <f>S570*12</f>
        <v>38400</v>
      </c>
      <c r="U570" s="99"/>
      <c r="V570" s="17"/>
      <c r="W570" s="5"/>
      <c r="X570" s="5"/>
    </row>
    <row r="571" spans="1:24" ht="34.5" customHeight="1">
      <c r="A571" s="26">
        <v>6</v>
      </c>
      <c r="B571" s="33" t="s">
        <v>186</v>
      </c>
      <c r="C571" s="26">
        <v>1</v>
      </c>
      <c r="D571" s="31">
        <v>2320</v>
      </c>
      <c r="E571" s="31">
        <f>ROUND(C571*D571,0)</f>
        <v>2320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>
        <f>SUM(F571:N571)</f>
        <v>0</v>
      </c>
      <c r="P571" s="28">
        <f>E571+O571</f>
        <v>2320</v>
      </c>
      <c r="Q571" s="32">
        <f>3200*C571</f>
        <v>3200</v>
      </c>
      <c r="R571" s="212">
        <f>Q571-P571</f>
        <v>880</v>
      </c>
      <c r="S571" s="183">
        <f>P571+R571</f>
        <v>3200</v>
      </c>
      <c r="T571" s="32">
        <f>S571*12</f>
        <v>38400</v>
      </c>
      <c r="U571" s="99"/>
      <c r="V571" s="120"/>
      <c r="W571" s="5"/>
      <c r="X571" s="5"/>
    </row>
    <row r="572" spans="1:24" ht="34.5" customHeight="1">
      <c r="A572" s="26">
        <v>5</v>
      </c>
      <c r="B572" s="33" t="s">
        <v>358</v>
      </c>
      <c r="C572" s="26">
        <v>1.5</v>
      </c>
      <c r="D572" s="31">
        <v>2176</v>
      </c>
      <c r="E572" s="31">
        <f>ROUND(C572*D572,0)</f>
        <v>3264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>
        <f>SUM(F572:N572)</f>
        <v>0</v>
      </c>
      <c r="P572" s="28">
        <f>E572+O572</f>
        <v>3264</v>
      </c>
      <c r="Q572" s="32">
        <f>3200*C572</f>
        <v>4800</v>
      </c>
      <c r="R572" s="212">
        <f>Q572-P572</f>
        <v>1536</v>
      </c>
      <c r="S572" s="183">
        <f>P572+R572</f>
        <v>4800</v>
      </c>
      <c r="T572" s="32">
        <f>S572*12</f>
        <v>57600</v>
      </c>
      <c r="U572" s="99"/>
      <c r="V572" s="17"/>
      <c r="W572" s="5"/>
      <c r="X572" s="5"/>
    </row>
    <row r="573" spans="1:24" ht="37.5" customHeight="1">
      <c r="A573" s="26"/>
      <c r="B573" s="44" t="s">
        <v>119</v>
      </c>
      <c r="C573" s="109">
        <f>SUM(C569:C572)</f>
        <v>4.5</v>
      </c>
      <c r="D573" s="109"/>
      <c r="E573" s="109">
        <f aca="true" t="shared" si="264" ref="E573:P573">SUM(E569:E572)</f>
        <v>11262</v>
      </c>
      <c r="F573" s="109">
        <f t="shared" si="264"/>
        <v>0</v>
      </c>
      <c r="G573" s="109">
        <f t="shared" si="264"/>
        <v>0</v>
      </c>
      <c r="H573" s="109">
        <f t="shared" si="264"/>
        <v>0</v>
      </c>
      <c r="I573" s="109">
        <f t="shared" si="264"/>
        <v>0</v>
      </c>
      <c r="J573" s="109">
        <f t="shared" si="264"/>
        <v>0</v>
      </c>
      <c r="K573" s="109">
        <f t="shared" si="264"/>
        <v>0</v>
      </c>
      <c r="L573" s="109">
        <f t="shared" si="264"/>
        <v>0</v>
      </c>
      <c r="M573" s="109">
        <f t="shared" si="264"/>
        <v>0</v>
      </c>
      <c r="N573" s="109">
        <f t="shared" si="264"/>
        <v>0</v>
      </c>
      <c r="O573" s="109">
        <f t="shared" si="264"/>
        <v>0</v>
      </c>
      <c r="P573" s="109">
        <f t="shared" si="264"/>
        <v>11262</v>
      </c>
      <c r="Q573" s="109"/>
      <c r="R573" s="76">
        <f>SUM(R569:R572)</f>
        <v>3138</v>
      </c>
      <c r="S573" s="40">
        <f>P573+R573</f>
        <v>14400</v>
      </c>
      <c r="T573" s="40">
        <f>S573*12</f>
        <v>172800</v>
      </c>
      <c r="U573" s="101"/>
      <c r="V573" s="71"/>
      <c r="W573" s="5"/>
      <c r="X573" s="5"/>
    </row>
    <row r="574" spans="1:24" ht="60" customHeight="1">
      <c r="A574" s="230" t="s">
        <v>193</v>
      </c>
      <c r="B574" s="231"/>
      <c r="C574" s="231"/>
      <c r="D574" s="231"/>
      <c r="E574" s="231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2"/>
      <c r="T574" s="141"/>
      <c r="U574" s="78"/>
      <c r="V574" s="71"/>
      <c r="W574" s="5"/>
      <c r="X574" s="5"/>
    </row>
    <row r="575" spans="1:24" ht="34.5" customHeight="1">
      <c r="A575" s="26">
        <v>10</v>
      </c>
      <c r="B575" s="33" t="s">
        <v>17</v>
      </c>
      <c r="C575" s="56">
        <v>1</v>
      </c>
      <c r="D575" s="56">
        <v>2912</v>
      </c>
      <c r="E575" s="28">
        <f>ROUND(C575*D575,0)</f>
        <v>2912</v>
      </c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28">
        <f>E575+O575</f>
        <v>2912</v>
      </c>
      <c r="Q575" s="32">
        <f>3200*C575</f>
        <v>3200</v>
      </c>
      <c r="R575" s="212">
        <f>Q575-P575</f>
        <v>288</v>
      </c>
      <c r="S575" s="183">
        <f>P575+R575</f>
        <v>3200</v>
      </c>
      <c r="T575" s="32">
        <f>S575*12</f>
        <v>38400</v>
      </c>
      <c r="U575" s="99"/>
      <c r="V575" s="120"/>
      <c r="W575" s="5"/>
      <c r="X575" s="5"/>
    </row>
    <row r="576" spans="1:24" ht="34.5" customHeight="1">
      <c r="A576" s="26">
        <v>5</v>
      </c>
      <c r="B576" s="33" t="s">
        <v>358</v>
      </c>
      <c r="C576" s="26">
        <v>2</v>
      </c>
      <c r="D576" s="31">
        <v>2176</v>
      </c>
      <c r="E576" s="31">
        <f>ROUND(C576*D576,0)</f>
        <v>4352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>
        <f>SUM(F576:N576)</f>
        <v>0</v>
      </c>
      <c r="P576" s="28">
        <f>E576+O576</f>
        <v>4352</v>
      </c>
      <c r="Q576" s="32">
        <f>3200*C576</f>
        <v>6400</v>
      </c>
      <c r="R576" s="212">
        <f>Q576-P576</f>
        <v>2048</v>
      </c>
      <c r="S576" s="183">
        <f>P576+R576</f>
        <v>6400</v>
      </c>
      <c r="T576" s="32">
        <f>S576*12</f>
        <v>76800</v>
      </c>
      <c r="U576" s="99"/>
      <c r="V576" s="17"/>
      <c r="W576" s="5"/>
      <c r="X576" s="5"/>
    </row>
    <row r="577" spans="1:24" ht="37.5" customHeight="1">
      <c r="A577" s="26"/>
      <c r="B577" s="44" t="s">
        <v>119</v>
      </c>
      <c r="C577" s="109">
        <f>SUM(C575:C576)</f>
        <v>3</v>
      </c>
      <c r="D577" s="109"/>
      <c r="E577" s="46">
        <f aca="true" t="shared" si="265" ref="E577:P577">SUM(E575:E576)</f>
        <v>7264</v>
      </c>
      <c r="F577" s="46">
        <f t="shared" si="265"/>
        <v>0</v>
      </c>
      <c r="G577" s="46">
        <f t="shared" si="265"/>
        <v>0</v>
      </c>
      <c r="H577" s="46">
        <f t="shared" si="265"/>
        <v>0</v>
      </c>
      <c r="I577" s="46">
        <f t="shared" si="265"/>
        <v>0</v>
      </c>
      <c r="J577" s="46">
        <f t="shared" si="265"/>
        <v>0</v>
      </c>
      <c r="K577" s="46">
        <f t="shared" si="265"/>
        <v>0</v>
      </c>
      <c r="L577" s="46">
        <f t="shared" si="265"/>
        <v>0</v>
      </c>
      <c r="M577" s="46">
        <f t="shared" si="265"/>
        <v>0</v>
      </c>
      <c r="N577" s="46">
        <f t="shared" si="265"/>
        <v>0</v>
      </c>
      <c r="O577" s="46">
        <f t="shared" si="265"/>
        <v>0</v>
      </c>
      <c r="P577" s="46">
        <f t="shared" si="265"/>
        <v>7264</v>
      </c>
      <c r="Q577" s="46"/>
      <c r="R577" s="76">
        <f>SUM(R575:R576)</f>
        <v>2336</v>
      </c>
      <c r="S577" s="40">
        <f>P577+R577</f>
        <v>9600</v>
      </c>
      <c r="T577" s="40">
        <f>S577*12</f>
        <v>115200</v>
      </c>
      <c r="U577" s="101"/>
      <c r="V577" s="71"/>
      <c r="W577" s="5"/>
      <c r="X577" s="5"/>
    </row>
    <row r="578" spans="1:24" ht="60" customHeight="1">
      <c r="A578" s="230" t="s">
        <v>199</v>
      </c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2"/>
      <c r="T578" s="141"/>
      <c r="U578" s="78"/>
      <c r="V578" s="101"/>
      <c r="W578" s="5"/>
      <c r="X578" s="5"/>
    </row>
    <row r="579" spans="1:24" ht="34.5" customHeight="1">
      <c r="A579" s="26">
        <v>10</v>
      </c>
      <c r="B579" s="29" t="s">
        <v>17</v>
      </c>
      <c r="C579" s="98">
        <v>1</v>
      </c>
      <c r="D579" s="31">
        <v>2912</v>
      </c>
      <c r="E579" s="31">
        <f>ROUND(C579*D579,0)</f>
        <v>2912</v>
      </c>
      <c r="F579" s="31"/>
      <c r="G579" s="31"/>
      <c r="H579" s="31"/>
      <c r="I579" s="31"/>
      <c r="J579" s="31"/>
      <c r="K579" s="31"/>
      <c r="L579" s="31"/>
      <c r="M579" s="31"/>
      <c r="N579" s="31"/>
      <c r="O579" s="28">
        <f>SUM(F579:N579)</f>
        <v>0</v>
      </c>
      <c r="P579" s="32">
        <f>E579+O579</f>
        <v>2912</v>
      </c>
      <c r="Q579" s="32">
        <f>3200*C579</f>
        <v>3200</v>
      </c>
      <c r="R579" s="212">
        <f>Q579-P579</f>
        <v>288</v>
      </c>
      <c r="S579" s="183">
        <f>P579+R579</f>
        <v>3200</v>
      </c>
      <c r="T579" s="32">
        <f>S579*12</f>
        <v>38400</v>
      </c>
      <c r="U579" s="99"/>
      <c r="V579" s="51"/>
      <c r="W579" s="51"/>
      <c r="X579" s="5"/>
    </row>
    <row r="580" spans="1:24" ht="34.5" customHeight="1">
      <c r="A580" s="26">
        <v>9</v>
      </c>
      <c r="B580" s="29" t="s">
        <v>11</v>
      </c>
      <c r="C580" s="98">
        <v>0.5</v>
      </c>
      <c r="D580" s="31">
        <v>2768</v>
      </c>
      <c r="E580" s="31">
        <f>ROUND(C580*D580,0)</f>
        <v>1384</v>
      </c>
      <c r="F580" s="36"/>
      <c r="G580" s="36"/>
      <c r="H580" s="36"/>
      <c r="I580" s="36"/>
      <c r="J580" s="36"/>
      <c r="K580" s="36"/>
      <c r="L580" s="36"/>
      <c r="M580" s="36"/>
      <c r="N580" s="36"/>
      <c r="O580" s="28">
        <f>SUM(F580:N580)</f>
        <v>0</v>
      </c>
      <c r="P580" s="32">
        <f>E580+O580</f>
        <v>1384</v>
      </c>
      <c r="Q580" s="32">
        <f>3200*C580</f>
        <v>1600</v>
      </c>
      <c r="R580" s="212">
        <f>Q580-P580</f>
        <v>216</v>
      </c>
      <c r="S580" s="183">
        <f>P580+R580</f>
        <v>1600</v>
      </c>
      <c r="T580" s="32">
        <f>S580*12</f>
        <v>19200</v>
      </c>
      <c r="U580" s="99"/>
      <c r="V580" s="51"/>
      <c r="W580" s="51"/>
      <c r="X580" s="5"/>
    </row>
    <row r="581" spans="1:24" ht="37.5" customHeight="1">
      <c r="A581" s="26"/>
      <c r="B581" s="34" t="s">
        <v>119</v>
      </c>
      <c r="C581" s="103">
        <f>SUM(C579:C580)</f>
        <v>1.5</v>
      </c>
      <c r="D581" s="36"/>
      <c r="E581" s="36">
        <f aca="true" t="shared" si="266" ref="E581:P581">SUM(E579:E580)</f>
        <v>4296</v>
      </c>
      <c r="F581" s="36">
        <f t="shared" si="266"/>
        <v>0</v>
      </c>
      <c r="G581" s="36">
        <f t="shared" si="266"/>
        <v>0</v>
      </c>
      <c r="H581" s="36">
        <f t="shared" si="266"/>
        <v>0</v>
      </c>
      <c r="I581" s="36">
        <f t="shared" si="266"/>
        <v>0</v>
      </c>
      <c r="J581" s="36">
        <f t="shared" si="266"/>
        <v>0</v>
      </c>
      <c r="K581" s="36">
        <f t="shared" si="266"/>
        <v>0</v>
      </c>
      <c r="L581" s="36">
        <f t="shared" si="266"/>
        <v>0</v>
      </c>
      <c r="M581" s="36">
        <f t="shared" si="266"/>
        <v>0</v>
      </c>
      <c r="N581" s="36">
        <f t="shared" si="266"/>
        <v>0</v>
      </c>
      <c r="O581" s="36">
        <f t="shared" si="266"/>
        <v>0</v>
      </c>
      <c r="P581" s="36">
        <f t="shared" si="266"/>
        <v>4296</v>
      </c>
      <c r="Q581" s="36"/>
      <c r="R581" s="66">
        <f>SUM(R579:R580)</f>
        <v>504</v>
      </c>
      <c r="S581" s="40">
        <f>P581+R581</f>
        <v>4800</v>
      </c>
      <c r="T581" s="40">
        <f>S581*12</f>
        <v>57600</v>
      </c>
      <c r="U581" s="101"/>
      <c r="V581" s="101"/>
      <c r="W581" s="101"/>
      <c r="X581" s="5"/>
    </row>
    <row r="582" spans="1:24" ht="60" customHeight="1">
      <c r="A582" s="236" t="s">
        <v>203</v>
      </c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8"/>
      <c r="T582" s="213"/>
      <c r="U582" s="115"/>
      <c r="V582" s="70"/>
      <c r="W582" s="5"/>
      <c r="X582" s="5"/>
    </row>
    <row r="583" spans="1:24" ht="34.5" customHeight="1">
      <c r="A583" s="26">
        <v>10</v>
      </c>
      <c r="B583" s="33" t="s">
        <v>17</v>
      </c>
      <c r="C583" s="26">
        <v>0.5</v>
      </c>
      <c r="D583" s="28">
        <v>2912</v>
      </c>
      <c r="E583" s="31">
        <f>ROUND(C583*D583,0)</f>
        <v>1456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>
        <f>SUM(F583:N583)</f>
        <v>0</v>
      </c>
      <c r="P583" s="32">
        <f>E583+O583</f>
        <v>1456</v>
      </c>
      <c r="Q583" s="32">
        <f>3200*C583</f>
        <v>1600</v>
      </c>
      <c r="R583" s="212">
        <f>Q583-P583</f>
        <v>144</v>
      </c>
      <c r="S583" s="183">
        <f>P583+R583</f>
        <v>1600</v>
      </c>
      <c r="T583" s="32">
        <f>S583*12</f>
        <v>19200</v>
      </c>
      <c r="U583" s="99"/>
      <c r="V583" s="51"/>
      <c r="W583" s="5"/>
      <c r="X583" s="5"/>
    </row>
    <row r="584" spans="1:24" ht="34.5" customHeight="1">
      <c r="A584" s="26"/>
      <c r="B584" s="33" t="s">
        <v>73</v>
      </c>
      <c r="C584" s="26">
        <v>0.5</v>
      </c>
      <c r="D584" s="28">
        <v>2766</v>
      </c>
      <c r="E584" s="31">
        <f>ROUND(C584*D584,0)</f>
        <v>1383</v>
      </c>
      <c r="F584" s="28"/>
      <c r="G584" s="28"/>
      <c r="H584" s="28"/>
      <c r="I584" s="28"/>
      <c r="J584" s="28"/>
      <c r="K584" s="28"/>
      <c r="L584" s="28"/>
      <c r="M584" s="28">
        <v>207</v>
      </c>
      <c r="N584" s="28"/>
      <c r="O584" s="28">
        <f>SUM(F584:N584)</f>
        <v>207</v>
      </c>
      <c r="P584" s="32">
        <f>E584+O584</f>
        <v>1590</v>
      </c>
      <c r="Q584" s="32">
        <f>3200*C584</f>
        <v>1600</v>
      </c>
      <c r="R584" s="212">
        <f>Q584-P584</f>
        <v>10</v>
      </c>
      <c r="S584" s="183">
        <f>P584+R584</f>
        <v>1600</v>
      </c>
      <c r="T584" s="32">
        <f>S584*12</f>
        <v>19200</v>
      </c>
      <c r="U584" s="99"/>
      <c r="V584" s="51"/>
      <c r="W584" s="5"/>
      <c r="X584" s="5"/>
    </row>
    <row r="585" spans="1:24" ht="34.5" customHeight="1">
      <c r="A585" s="26">
        <v>8</v>
      </c>
      <c r="B585" s="29" t="s">
        <v>215</v>
      </c>
      <c r="C585" s="56">
        <v>0.5</v>
      </c>
      <c r="D585" s="47">
        <v>2624</v>
      </c>
      <c r="E585" s="31">
        <f>ROUND(C585*D585,0)</f>
        <v>1312</v>
      </c>
      <c r="F585" s="46"/>
      <c r="G585" s="46"/>
      <c r="H585" s="46"/>
      <c r="I585" s="46"/>
      <c r="J585" s="46"/>
      <c r="K585" s="46"/>
      <c r="L585" s="46"/>
      <c r="M585" s="47">
        <v>197</v>
      </c>
      <c r="N585" s="46"/>
      <c r="O585" s="124">
        <f>SUM(F585:N585)</f>
        <v>197</v>
      </c>
      <c r="P585" s="32">
        <f>E585+O585</f>
        <v>1509</v>
      </c>
      <c r="Q585" s="32">
        <f>3200*C585</f>
        <v>1600</v>
      </c>
      <c r="R585" s="212">
        <f>Q585-P585</f>
        <v>91</v>
      </c>
      <c r="S585" s="183">
        <f>P585+R585</f>
        <v>1600</v>
      </c>
      <c r="T585" s="32">
        <f>S585*12</f>
        <v>19200</v>
      </c>
      <c r="U585" s="99"/>
      <c r="V585" s="51"/>
      <c r="W585" s="5"/>
      <c r="X585" s="5"/>
    </row>
    <row r="586" spans="1:24" ht="34.5" customHeight="1">
      <c r="A586" s="26">
        <v>6</v>
      </c>
      <c r="B586" s="29" t="s">
        <v>186</v>
      </c>
      <c r="C586" s="26">
        <v>0.5</v>
      </c>
      <c r="D586" s="31">
        <v>2320</v>
      </c>
      <c r="E586" s="31">
        <f>ROUND(C586*D586,0)</f>
        <v>1160</v>
      </c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>
        <f>E586+O586</f>
        <v>1160</v>
      </c>
      <c r="Q586" s="32">
        <f>3200*C586</f>
        <v>1600</v>
      </c>
      <c r="R586" s="212">
        <f>Q586-P586</f>
        <v>440</v>
      </c>
      <c r="S586" s="183">
        <f>P586+R586</f>
        <v>1600</v>
      </c>
      <c r="T586" s="32">
        <f>S586*12</f>
        <v>19200</v>
      </c>
      <c r="U586" s="99"/>
      <c r="V586" s="51"/>
      <c r="W586" s="5"/>
      <c r="X586" s="5"/>
    </row>
    <row r="587" spans="1:24" ht="37.5" customHeight="1">
      <c r="A587" s="26"/>
      <c r="B587" s="119" t="s">
        <v>119</v>
      </c>
      <c r="C587" s="43">
        <f>SUM(C583:C586)</f>
        <v>2</v>
      </c>
      <c r="D587" s="46"/>
      <c r="E587" s="36">
        <f>SUM(E583:E586)</f>
        <v>5311</v>
      </c>
      <c r="F587" s="36">
        <f aca="true" t="shared" si="267" ref="F587:N587">SUM(F583:F586)</f>
        <v>0</v>
      </c>
      <c r="G587" s="36">
        <f t="shared" si="267"/>
        <v>0</v>
      </c>
      <c r="H587" s="36">
        <f t="shared" si="267"/>
        <v>0</v>
      </c>
      <c r="I587" s="36">
        <f t="shared" si="267"/>
        <v>0</v>
      </c>
      <c r="J587" s="36">
        <f t="shared" si="267"/>
        <v>0</v>
      </c>
      <c r="K587" s="36">
        <f t="shared" si="267"/>
        <v>0</v>
      </c>
      <c r="L587" s="36">
        <f t="shared" si="267"/>
        <v>0</v>
      </c>
      <c r="M587" s="36">
        <f t="shared" si="267"/>
        <v>404</v>
      </c>
      <c r="N587" s="36">
        <f t="shared" si="267"/>
        <v>0</v>
      </c>
      <c r="O587" s="46">
        <f>SUM(O583:O586)</f>
        <v>404</v>
      </c>
      <c r="P587" s="36">
        <f>SUM(P583:P586)</f>
        <v>5715</v>
      </c>
      <c r="Q587" s="36"/>
      <c r="R587" s="66">
        <f>SUM(R583:R586)</f>
        <v>685</v>
      </c>
      <c r="S587" s="40">
        <f>P587+R587</f>
        <v>6400</v>
      </c>
      <c r="T587" s="40">
        <f>S587*12</f>
        <v>76800</v>
      </c>
      <c r="U587" s="101"/>
      <c r="V587" s="101"/>
      <c r="W587" s="5"/>
      <c r="X587" s="5"/>
    </row>
    <row r="588" spans="1:24" ht="60" customHeight="1">
      <c r="A588" s="236" t="s">
        <v>204</v>
      </c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8"/>
      <c r="T588" s="213"/>
      <c r="U588" s="115"/>
      <c r="V588" s="70"/>
      <c r="W588" s="5"/>
      <c r="X588" s="5"/>
    </row>
    <row r="589" spans="1:24" ht="34.5" customHeight="1">
      <c r="A589" s="26">
        <v>10</v>
      </c>
      <c r="B589" s="106" t="s">
        <v>17</v>
      </c>
      <c r="C589" s="52">
        <v>1</v>
      </c>
      <c r="D589" s="123">
        <v>2912</v>
      </c>
      <c r="E589" s="31">
        <f>ROUND(C589*D589,0)</f>
        <v>2912</v>
      </c>
      <c r="F589" s="123"/>
      <c r="G589" s="118"/>
      <c r="H589" s="118"/>
      <c r="I589" s="118"/>
      <c r="J589" s="118"/>
      <c r="K589" s="118"/>
      <c r="L589" s="118"/>
      <c r="M589" s="123">
        <v>437</v>
      </c>
      <c r="N589" s="118"/>
      <c r="O589" s="28">
        <f>SUM(F589:N589)</f>
        <v>437</v>
      </c>
      <c r="P589" s="32">
        <f>E589+O589</f>
        <v>3349</v>
      </c>
      <c r="Q589" s="32">
        <f>3200*C589</f>
        <v>3200</v>
      </c>
      <c r="R589" s="212"/>
      <c r="S589" s="183">
        <f>P589+R589</f>
        <v>3349</v>
      </c>
      <c r="T589" s="32">
        <f>S589*12</f>
        <v>40188</v>
      </c>
      <c r="U589" s="99"/>
      <c r="V589" s="51"/>
      <c r="W589" s="5"/>
      <c r="X589" s="5"/>
    </row>
    <row r="590" spans="1:24" ht="34.5" customHeight="1">
      <c r="A590" s="26">
        <v>9</v>
      </c>
      <c r="B590" s="33" t="s">
        <v>27</v>
      </c>
      <c r="C590" s="56">
        <v>0.5</v>
      </c>
      <c r="D590" s="47">
        <v>2768</v>
      </c>
      <c r="E590" s="31">
        <f>ROUND(C590*D590,0)</f>
        <v>1384</v>
      </c>
      <c r="F590" s="46"/>
      <c r="G590" s="46"/>
      <c r="H590" s="46"/>
      <c r="I590" s="47">
        <v>277</v>
      </c>
      <c r="J590" s="47">
        <v>277</v>
      </c>
      <c r="K590" s="46"/>
      <c r="L590" s="46"/>
      <c r="M590" s="47"/>
      <c r="N590" s="46"/>
      <c r="O590" s="28">
        <f>SUM(F590:N590)</f>
        <v>554</v>
      </c>
      <c r="P590" s="32">
        <f>E590+O590</f>
        <v>1938</v>
      </c>
      <c r="Q590" s="32">
        <f>3200*C590</f>
        <v>1600</v>
      </c>
      <c r="R590" s="212"/>
      <c r="S590" s="183">
        <f>P590+R590</f>
        <v>1938</v>
      </c>
      <c r="T590" s="32">
        <f>S590*12</f>
        <v>23256</v>
      </c>
      <c r="U590" s="99"/>
      <c r="V590" s="51"/>
      <c r="W590" s="5"/>
      <c r="X590" s="5"/>
    </row>
    <row r="591" spans="1:24" ht="34.5" customHeight="1">
      <c r="A591" s="37">
        <v>7</v>
      </c>
      <c r="B591" s="33" t="s">
        <v>28</v>
      </c>
      <c r="C591" s="197">
        <v>1</v>
      </c>
      <c r="D591" s="31">
        <v>2464</v>
      </c>
      <c r="E591" s="31">
        <f>ROUND(C591*D591,0)</f>
        <v>2464</v>
      </c>
      <c r="F591" s="31"/>
      <c r="G591" s="31"/>
      <c r="H591" s="31"/>
      <c r="I591" s="124">
        <v>369</v>
      </c>
      <c r="J591" s="47">
        <v>493</v>
      </c>
      <c r="K591" s="31"/>
      <c r="L591" s="31"/>
      <c r="M591" s="31">
        <v>370</v>
      </c>
      <c r="N591" s="31"/>
      <c r="O591" s="28">
        <f>SUM(F591:N591)</f>
        <v>1232</v>
      </c>
      <c r="P591" s="32">
        <f>E591+O591</f>
        <v>3696</v>
      </c>
      <c r="Q591" s="32">
        <f>3200*C591</f>
        <v>3200</v>
      </c>
      <c r="R591" s="212"/>
      <c r="S591" s="183">
        <f>P591+R591</f>
        <v>3696</v>
      </c>
      <c r="T591" s="32">
        <f>S591*12</f>
        <v>44352</v>
      </c>
      <c r="U591" s="99"/>
      <c r="V591" s="51"/>
      <c r="W591" s="5"/>
      <c r="X591" s="5"/>
    </row>
    <row r="592" spans="1:24" ht="37.5" customHeight="1">
      <c r="A592" s="26"/>
      <c r="B592" s="44" t="s">
        <v>119</v>
      </c>
      <c r="C592" s="43">
        <f>SUM(C589:C591)</f>
        <v>2.5</v>
      </c>
      <c r="D592" s="43"/>
      <c r="E592" s="43">
        <f aca="true" t="shared" si="268" ref="E592:P592">SUM(E589:E591)</f>
        <v>6760</v>
      </c>
      <c r="F592" s="43">
        <f t="shared" si="268"/>
        <v>0</v>
      </c>
      <c r="G592" s="43">
        <f t="shared" si="268"/>
        <v>0</v>
      </c>
      <c r="H592" s="43">
        <f t="shared" si="268"/>
        <v>0</v>
      </c>
      <c r="I592" s="43">
        <f t="shared" si="268"/>
        <v>646</v>
      </c>
      <c r="J592" s="43">
        <f t="shared" si="268"/>
        <v>770</v>
      </c>
      <c r="K592" s="43">
        <f t="shared" si="268"/>
        <v>0</v>
      </c>
      <c r="L592" s="43">
        <f t="shared" si="268"/>
        <v>0</v>
      </c>
      <c r="M592" s="43">
        <f t="shared" si="268"/>
        <v>807</v>
      </c>
      <c r="N592" s="43">
        <f t="shared" si="268"/>
        <v>0</v>
      </c>
      <c r="O592" s="43">
        <f t="shared" si="268"/>
        <v>2223</v>
      </c>
      <c r="P592" s="43">
        <f t="shared" si="268"/>
        <v>8983</v>
      </c>
      <c r="Q592" s="43"/>
      <c r="R592" s="76">
        <f>SUM(R589:R591)</f>
        <v>0</v>
      </c>
      <c r="S592" s="40">
        <f>P592+R592</f>
        <v>8983</v>
      </c>
      <c r="T592" s="40">
        <f>S592*12</f>
        <v>107796</v>
      </c>
      <c r="U592" s="101"/>
      <c r="V592" s="101"/>
      <c r="W592" s="5"/>
      <c r="X592" s="5"/>
    </row>
    <row r="593" spans="1:24" ht="60" customHeight="1">
      <c r="A593" s="236" t="s">
        <v>280</v>
      </c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8"/>
      <c r="T593" s="213"/>
      <c r="U593" s="115"/>
      <c r="V593" s="101"/>
      <c r="W593" s="5"/>
      <c r="X593" s="5"/>
    </row>
    <row r="594" spans="1:24" ht="34.5" customHeight="1">
      <c r="A594" s="26">
        <v>10</v>
      </c>
      <c r="B594" s="106" t="s">
        <v>17</v>
      </c>
      <c r="C594" s="52">
        <v>1</v>
      </c>
      <c r="D594" s="123">
        <v>2912</v>
      </c>
      <c r="E594" s="31">
        <f>ROUND(C594*D594,0)</f>
        <v>2912</v>
      </c>
      <c r="F594" s="123"/>
      <c r="G594" s="118"/>
      <c r="H594" s="118"/>
      <c r="I594" s="118"/>
      <c r="J594" s="118"/>
      <c r="K594" s="118"/>
      <c r="L594" s="118"/>
      <c r="M594" s="123"/>
      <c r="N594" s="118"/>
      <c r="O594" s="28">
        <f>SUM(F594:N594)</f>
        <v>0</v>
      </c>
      <c r="P594" s="32">
        <f>E594+O594</f>
        <v>2912</v>
      </c>
      <c r="Q594" s="32">
        <f>3200*C594</f>
        <v>3200</v>
      </c>
      <c r="R594" s="212">
        <f>Q594-P594</f>
        <v>288</v>
      </c>
      <c r="S594" s="183">
        <f>P594+R594</f>
        <v>3200</v>
      </c>
      <c r="T594" s="32">
        <f>S594*12</f>
        <v>38400</v>
      </c>
      <c r="U594" s="99"/>
      <c r="V594" s="99"/>
      <c r="W594" s="5"/>
      <c r="X594" s="5"/>
    </row>
    <row r="595" spans="1:24" ht="34.5" customHeight="1">
      <c r="A595" s="26">
        <v>6</v>
      </c>
      <c r="B595" s="29" t="s">
        <v>186</v>
      </c>
      <c r="C595" s="26">
        <v>1.5</v>
      </c>
      <c r="D595" s="31">
        <v>2320</v>
      </c>
      <c r="E595" s="31">
        <f>ROUND(C595*D595,0)</f>
        <v>3480</v>
      </c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>
        <f>E595+O595</f>
        <v>3480</v>
      </c>
      <c r="Q595" s="32">
        <f>3200*C595</f>
        <v>4800</v>
      </c>
      <c r="R595" s="212">
        <f>Q595-P595</f>
        <v>1320</v>
      </c>
      <c r="S595" s="183">
        <f>P595+R595</f>
        <v>4800</v>
      </c>
      <c r="T595" s="32">
        <f>S595*12</f>
        <v>57600</v>
      </c>
      <c r="U595" s="99"/>
      <c r="V595" s="99"/>
      <c r="W595" s="5"/>
      <c r="X595" s="5"/>
    </row>
    <row r="596" spans="1:24" ht="34.5" customHeight="1">
      <c r="A596" s="26">
        <v>5</v>
      </c>
      <c r="B596" s="33" t="s">
        <v>358</v>
      </c>
      <c r="C596" s="26">
        <v>1.5</v>
      </c>
      <c r="D596" s="31">
        <v>2176</v>
      </c>
      <c r="E596" s="31">
        <f>ROUND(C596*D596,0)</f>
        <v>3264</v>
      </c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116">
        <f>E596+O596</f>
        <v>3264</v>
      </c>
      <c r="Q596" s="32">
        <f>3200*C596</f>
        <v>4800</v>
      </c>
      <c r="R596" s="212">
        <f>Q596-P596</f>
        <v>1536</v>
      </c>
      <c r="S596" s="183">
        <f>P596+R596</f>
        <v>4800</v>
      </c>
      <c r="T596" s="32">
        <f>S596*12</f>
        <v>57600</v>
      </c>
      <c r="U596" s="99"/>
      <c r="V596" s="99"/>
      <c r="W596" s="5"/>
      <c r="X596" s="5"/>
    </row>
    <row r="597" spans="1:24" ht="37.5" customHeight="1">
      <c r="A597" s="26"/>
      <c r="B597" s="119" t="s">
        <v>119</v>
      </c>
      <c r="C597" s="43">
        <f>SUM(C594:C596)</f>
        <v>4</v>
      </c>
      <c r="D597" s="43"/>
      <c r="E597" s="46">
        <f aca="true" t="shared" si="269" ref="E597:P597">SUM(E594:E596)</f>
        <v>9656</v>
      </c>
      <c r="F597" s="46">
        <f t="shared" si="269"/>
        <v>0</v>
      </c>
      <c r="G597" s="46">
        <f t="shared" si="269"/>
        <v>0</v>
      </c>
      <c r="H597" s="46">
        <f t="shared" si="269"/>
        <v>0</v>
      </c>
      <c r="I597" s="46">
        <f t="shared" si="269"/>
        <v>0</v>
      </c>
      <c r="J597" s="46">
        <f t="shared" si="269"/>
        <v>0</v>
      </c>
      <c r="K597" s="46">
        <f t="shared" si="269"/>
        <v>0</v>
      </c>
      <c r="L597" s="46">
        <f t="shared" si="269"/>
        <v>0</v>
      </c>
      <c r="M597" s="46">
        <f t="shared" si="269"/>
        <v>0</v>
      </c>
      <c r="N597" s="46">
        <f t="shared" si="269"/>
        <v>0</v>
      </c>
      <c r="O597" s="46">
        <f t="shared" si="269"/>
        <v>0</v>
      </c>
      <c r="P597" s="46">
        <f t="shared" si="269"/>
        <v>9656</v>
      </c>
      <c r="Q597" s="46"/>
      <c r="R597" s="76">
        <f>SUM(R594:R596)</f>
        <v>3144</v>
      </c>
      <c r="S597" s="40">
        <f>P597+R597</f>
        <v>12800</v>
      </c>
      <c r="T597" s="40">
        <f>S597*12</f>
        <v>153600</v>
      </c>
      <c r="U597" s="101"/>
      <c r="V597" s="101"/>
      <c r="W597" s="5"/>
      <c r="X597" s="5"/>
    </row>
    <row r="598" spans="1:29" s="2" customFormat="1" ht="60" customHeight="1">
      <c r="A598" s="236" t="s">
        <v>206</v>
      </c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8"/>
      <c r="T598" s="213"/>
      <c r="U598" s="115"/>
      <c r="V598" s="51"/>
      <c r="W598" s="5"/>
      <c r="X598" s="5"/>
      <c r="Y598" s="1"/>
      <c r="Z598" s="1"/>
      <c r="AA598" s="1"/>
      <c r="AB598" s="1"/>
      <c r="AC598" s="1"/>
    </row>
    <row r="599" spans="1:24" ht="31.5" customHeight="1">
      <c r="A599" s="26">
        <v>13</v>
      </c>
      <c r="B599" s="33" t="s">
        <v>17</v>
      </c>
      <c r="C599" s="26">
        <v>1</v>
      </c>
      <c r="D599" s="28">
        <v>3632</v>
      </c>
      <c r="E599" s="31">
        <f>ROUND(C599*D599,0)</f>
        <v>3632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>
        <f>SUM(F599:N599)</f>
        <v>0</v>
      </c>
      <c r="P599" s="32">
        <f>E599+O599</f>
        <v>3632</v>
      </c>
      <c r="Q599" s="32">
        <f>3200*C599</f>
        <v>3200</v>
      </c>
      <c r="R599" s="212"/>
      <c r="S599" s="183">
        <f aca="true" t="shared" si="270" ref="S599:S604">P599+R599</f>
        <v>3632</v>
      </c>
      <c r="T599" s="32">
        <f aca="true" t="shared" si="271" ref="T599:T604">S599*12</f>
        <v>43584</v>
      </c>
      <c r="U599" s="99"/>
      <c r="V599" s="51"/>
      <c r="W599" s="5"/>
      <c r="X599" s="5"/>
    </row>
    <row r="600" spans="1:24" ht="31.5" customHeight="1">
      <c r="A600" s="26"/>
      <c r="B600" s="33" t="s">
        <v>73</v>
      </c>
      <c r="C600" s="26">
        <v>2</v>
      </c>
      <c r="D600" s="28">
        <v>3087</v>
      </c>
      <c r="E600" s="31">
        <f>ROUND(C600*D600,0)</f>
        <v>6174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>
        <f>SUM(F600:N600)</f>
        <v>0</v>
      </c>
      <c r="P600" s="32">
        <f>E600+O600</f>
        <v>6174</v>
      </c>
      <c r="Q600" s="32">
        <f>3200*C600</f>
        <v>6400</v>
      </c>
      <c r="R600" s="212">
        <f>Q600-P600</f>
        <v>226</v>
      </c>
      <c r="S600" s="183">
        <f t="shared" si="270"/>
        <v>6400</v>
      </c>
      <c r="T600" s="32">
        <f t="shared" si="271"/>
        <v>76800</v>
      </c>
      <c r="U600" s="99"/>
      <c r="V600" s="51"/>
      <c r="W600" s="5"/>
      <c r="X600" s="5"/>
    </row>
    <row r="601" spans="1:24" ht="31.5" customHeight="1">
      <c r="A601" s="26">
        <v>9</v>
      </c>
      <c r="B601" s="33" t="s">
        <v>207</v>
      </c>
      <c r="C601" s="26">
        <v>1.5</v>
      </c>
      <c r="D601" s="28">
        <v>2768</v>
      </c>
      <c r="E601" s="31">
        <f>ROUND(C601*D601,0)</f>
        <v>4152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>
        <f>SUM(F601:N601)</f>
        <v>0</v>
      </c>
      <c r="P601" s="32">
        <f>E601+O601</f>
        <v>4152</v>
      </c>
      <c r="Q601" s="32">
        <f>3200*C601</f>
        <v>4800</v>
      </c>
      <c r="R601" s="212">
        <f>Q601-P601</f>
        <v>648</v>
      </c>
      <c r="S601" s="183">
        <f t="shared" si="270"/>
        <v>4800</v>
      </c>
      <c r="T601" s="32">
        <f t="shared" si="271"/>
        <v>57600</v>
      </c>
      <c r="U601" s="99"/>
      <c r="V601" s="51"/>
      <c r="W601" s="5"/>
      <c r="X601" s="5"/>
    </row>
    <row r="602" spans="1:24" ht="31.5" customHeight="1">
      <c r="A602" s="26">
        <v>5</v>
      </c>
      <c r="B602" s="33" t="s">
        <v>358</v>
      </c>
      <c r="C602" s="26">
        <v>1.5</v>
      </c>
      <c r="D602" s="31">
        <v>2176</v>
      </c>
      <c r="E602" s="31">
        <f>ROUND(C602*D602,0)</f>
        <v>3264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>
        <f>SUM(F602:N602)</f>
        <v>0</v>
      </c>
      <c r="P602" s="28">
        <f>E602+O602</f>
        <v>3264</v>
      </c>
      <c r="Q602" s="32">
        <f>3200*C602</f>
        <v>4800</v>
      </c>
      <c r="R602" s="212">
        <f>Q602-P602</f>
        <v>1536</v>
      </c>
      <c r="S602" s="183">
        <f t="shared" si="270"/>
        <v>4800</v>
      </c>
      <c r="T602" s="32">
        <f t="shared" si="271"/>
        <v>57600</v>
      </c>
      <c r="U602" s="99"/>
      <c r="V602" s="17"/>
      <c r="W602" s="5"/>
      <c r="X602" s="5"/>
    </row>
    <row r="603" spans="1:24" ht="31.5" customHeight="1">
      <c r="A603" s="26">
        <v>5</v>
      </c>
      <c r="B603" s="33" t="s">
        <v>88</v>
      </c>
      <c r="C603" s="26">
        <v>1.5</v>
      </c>
      <c r="D603" s="31">
        <v>2176</v>
      </c>
      <c r="E603" s="31">
        <f>ROUND(C603*D603,0)</f>
        <v>3264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>
        <f>SUM(F603:N603)</f>
        <v>0</v>
      </c>
      <c r="P603" s="32">
        <f>E603+O603</f>
        <v>3264</v>
      </c>
      <c r="Q603" s="32">
        <f>3200*C603</f>
        <v>4800</v>
      </c>
      <c r="R603" s="212">
        <f>Q603-P603</f>
        <v>1536</v>
      </c>
      <c r="S603" s="183">
        <f t="shared" si="270"/>
        <v>4800</v>
      </c>
      <c r="T603" s="32">
        <f t="shared" si="271"/>
        <v>57600</v>
      </c>
      <c r="U603" s="99"/>
      <c r="V603" s="51"/>
      <c r="W603" s="5"/>
      <c r="X603" s="5"/>
    </row>
    <row r="604" spans="1:24" ht="37.5" customHeight="1">
      <c r="A604" s="26"/>
      <c r="B604" s="34" t="s">
        <v>119</v>
      </c>
      <c r="C604" s="43">
        <f>SUM(C599:C603)</f>
        <v>7.5</v>
      </c>
      <c r="D604" s="36"/>
      <c r="E604" s="36">
        <f aca="true" t="shared" si="272" ref="E604:P604">SUM(E599:E603)</f>
        <v>20486</v>
      </c>
      <c r="F604" s="36">
        <f t="shared" si="272"/>
        <v>0</v>
      </c>
      <c r="G604" s="36">
        <f t="shared" si="272"/>
        <v>0</v>
      </c>
      <c r="H604" s="36">
        <f t="shared" si="272"/>
        <v>0</v>
      </c>
      <c r="I604" s="36">
        <f t="shared" si="272"/>
        <v>0</v>
      </c>
      <c r="J604" s="36"/>
      <c r="K604" s="36">
        <f t="shared" si="272"/>
        <v>0</v>
      </c>
      <c r="L604" s="36">
        <f t="shared" si="272"/>
        <v>0</v>
      </c>
      <c r="M604" s="36">
        <f t="shared" si="272"/>
        <v>0</v>
      </c>
      <c r="N604" s="36">
        <f t="shared" si="272"/>
        <v>0</v>
      </c>
      <c r="O604" s="36">
        <f t="shared" si="272"/>
        <v>0</v>
      </c>
      <c r="P604" s="36">
        <f t="shared" si="272"/>
        <v>20486</v>
      </c>
      <c r="Q604" s="36"/>
      <c r="R604" s="66">
        <f>SUM(R599:R603)</f>
        <v>3946</v>
      </c>
      <c r="S604" s="40">
        <f t="shared" si="270"/>
        <v>24432</v>
      </c>
      <c r="T604" s="40">
        <f t="shared" si="271"/>
        <v>293184</v>
      </c>
      <c r="U604" s="101"/>
      <c r="V604" s="70"/>
      <c r="W604" s="5"/>
      <c r="X604" s="5"/>
    </row>
    <row r="605" spans="1:24" ht="60" customHeight="1">
      <c r="A605" s="236" t="s">
        <v>205</v>
      </c>
      <c r="B605" s="237"/>
      <c r="C605" s="237"/>
      <c r="D605" s="237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8"/>
      <c r="T605" s="213"/>
      <c r="U605" s="115"/>
      <c r="V605" s="41"/>
      <c r="W605" s="5"/>
      <c r="X605" s="5"/>
    </row>
    <row r="606" spans="1:24" ht="31.5" customHeight="1">
      <c r="A606" s="126">
        <v>10</v>
      </c>
      <c r="B606" s="33" t="s">
        <v>17</v>
      </c>
      <c r="C606" s="56">
        <v>0.5</v>
      </c>
      <c r="D606" s="47">
        <v>2912</v>
      </c>
      <c r="E606" s="31">
        <f>ROUND(C606*D606,0)</f>
        <v>1456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>
        <f aca="true" t="shared" si="273" ref="O606:O611">SUM(F606:N606)</f>
        <v>0</v>
      </c>
      <c r="P606" s="28">
        <f>E606+O606</f>
        <v>1456</v>
      </c>
      <c r="Q606" s="32">
        <f>3200*C606</f>
        <v>1600</v>
      </c>
      <c r="R606" s="212">
        <f>Q606-P606</f>
        <v>144</v>
      </c>
      <c r="S606" s="183">
        <f aca="true" t="shared" si="274" ref="S606:S611">P606+R606</f>
        <v>1600</v>
      </c>
      <c r="T606" s="32">
        <f aca="true" t="shared" si="275" ref="T606:T611">S606*12</f>
        <v>19200</v>
      </c>
      <c r="U606" s="99"/>
      <c r="V606" s="17"/>
      <c r="W606" s="5"/>
      <c r="X606" s="5"/>
    </row>
    <row r="607" spans="1:24" ht="31.5" customHeight="1">
      <c r="A607" s="126">
        <v>9</v>
      </c>
      <c r="B607" s="33" t="s">
        <v>73</v>
      </c>
      <c r="C607" s="26">
        <v>1</v>
      </c>
      <c r="D607" s="47">
        <v>2766</v>
      </c>
      <c r="E607" s="31">
        <f>ROUND(C607*D607,0)</f>
        <v>2766</v>
      </c>
      <c r="F607" s="28"/>
      <c r="G607" s="28"/>
      <c r="H607" s="28"/>
      <c r="I607" s="28"/>
      <c r="J607" s="28"/>
      <c r="K607" s="28"/>
      <c r="L607" s="28"/>
      <c r="M607" s="28">
        <v>415</v>
      </c>
      <c r="N607" s="28"/>
      <c r="O607" s="28">
        <f t="shared" si="273"/>
        <v>415</v>
      </c>
      <c r="P607" s="28">
        <f>E607+O607</f>
        <v>3181</v>
      </c>
      <c r="Q607" s="32">
        <f>3200*C607</f>
        <v>3200</v>
      </c>
      <c r="R607" s="212">
        <f>Q607-P607</f>
        <v>19</v>
      </c>
      <c r="S607" s="183">
        <f t="shared" si="274"/>
        <v>3200</v>
      </c>
      <c r="T607" s="32">
        <f t="shared" si="275"/>
        <v>38400</v>
      </c>
      <c r="U607" s="99"/>
      <c r="V607" s="17"/>
      <c r="W607" s="5"/>
      <c r="X607" s="5"/>
    </row>
    <row r="608" spans="1:24" ht="31.5" customHeight="1">
      <c r="A608" s="126">
        <v>10</v>
      </c>
      <c r="B608" s="33" t="s">
        <v>18</v>
      </c>
      <c r="C608" s="127">
        <v>1</v>
      </c>
      <c r="D608" s="124">
        <v>2912</v>
      </c>
      <c r="E608" s="31">
        <f>ROUND(C608*D608,0)</f>
        <v>2912</v>
      </c>
      <c r="F608" s="95"/>
      <c r="G608" s="95"/>
      <c r="H608" s="95"/>
      <c r="I608" s="95"/>
      <c r="J608" s="95"/>
      <c r="K608" s="95"/>
      <c r="L608" s="95"/>
      <c r="M608" s="95">
        <v>437</v>
      </c>
      <c r="N608" s="95"/>
      <c r="O608" s="28">
        <f t="shared" si="273"/>
        <v>437</v>
      </c>
      <c r="P608" s="28">
        <f>E608+O608</f>
        <v>3349</v>
      </c>
      <c r="Q608" s="32">
        <f>3200*C608</f>
        <v>3200</v>
      </c>
      <c r="R608" s="212"/>
      <c r="S608" s="183">
        <f t="shared" si="274"/>
        <v>3349</v>
      </c>
      <c r="T608" s="32">
        <f t="shared" si="275"/>
        <v>40188</v>
      </c>
      <c r="U608" s="99"/>
      <c r="V608" s="17"/>
      <c r="W608" s="5"/>
      <c r="X608" s="5"/>
    </row>
    <row r="609" spans="1:24" ht="31.5" customHeight="1">
      <c r="A609" s="26">
        <v>10</v>
      </c>
      <c r="B609" s="33" t="s">
        <v>368</v>
      </c>
      <c r="C609" s="26">
        <v>1</v>
      </c>
      <c r="D609" s="47">
        <v>2912</v>
      </c>
      <c r="E609" s="28">
        <f>ROUND(C609*D609,0)</f>
        <v>2912</v>
      </c>
      <c r="F609" s="46"/>
      <c r="G609" s="46"/>
      <c r="H609" s="46"/>
      <c r="I609" s="46"/>
      <c r="J609" s="46"/>
      <c r="K609" s="46"/>
      <c r="L609" s="47"/>
      <c r="M609" s="47"/>
      <c r="N609" s="46"/>
      <c r="O609" s="28">
        <f t="shared" si="273"/>
        <v>0</v>
      </c>
      <c r="P609" s="28">
        <f>E609+O609</f>
        <v>2912</v>
      </c>
      <c r="Q609" s="32">
        <f>3200*C609</f>
        <v>3200</v>
      </c>
      <c r="R609" s="212">
        <f>Q609-P609</f>
        <v>288</v>
      </c>
      <c r="S609" s="183">
        <f t="shared" si="274"/>
        <v>3200</v>
      </c>
      <c r="T609" s="32">
        <f t="shared" si="275"/>
        <v>38400</v>
      </c>
      <c r="U609" s="99"/>
      <c r="V609" s="51"/>
      <c r="W609" s="5"/>
      <c r="X609" s="5"/>
    </row>
    <row r="610" spans="1:29" s="2" customFormat="1" ht="31.5" customHeight="1">
      <c r="A610" s="26">
        <v>6</v>
      </c>
      <c r="B610" s="33" t="s">
        <v>186</v>
      </c>
      <c r="C610" s="127">
        <v>3</v>
      </c>
      <c r="D610" s="31">
        <v>2320</v>
      </c>
      <c r="E610" s="31">
        <f>ROUND(C610*D610,0)</f>
        <v>6960</v>
      </c>
      <c r="F610" s="114"/>
      <c r="G610" s="114"/>
      <c r="H610" s="114"/>
      <c r="I610" s="114"/>
      <c r="J610" s="114"/>
      <c r="K610" s="114"/>
      <c r="L610" s="114"/>
      <c r="M610" s="114"/>
      <c r="N610" s="114"/>
      <c r="O610" s="28">
        <f t="shared" si="273"/>
        <v>0</v>
      </c>
      <c r="P610" s="28">
        <f>E610+O610</f>
        <v>6960</v>
      </c>
      <c r="Q610" s="32">
        <f>3200*C610</f>
        <v>9600</v>
      </c>
      <c r="R610" s="212">
        <f>Q610-P610</f>
        <v>2640</v>
      </c>
      <c r="S610" s="183">
        <f t="shared" si="274"/>
        <v>9600</v>
      </c>
      <c r="T610" s="32">
        <f t="shared" si="275"/>
        <v>115200</v>
      </c>
      <c r="U610" s="99"/>
      <c r="V610" s="17"/>
      <c r="W610" s="5"/>
      <c r="X610" s="5"/>
      <c r="Y610" s="1"/>
      <c r="Z610" s="1"/>
      <c r="AA610" s="1"/>
      <c r="AB610" s="1"/>
      <c r="AC610" s="1"/>
    </row>
    <row r="611" spans="1:29" s="2" customFormat="1" ht="37.5" customHeight="1">
      <c r="A611" s="26"/>
      <c r="B611" s="44" t="s">
        <v>119</v>
      </c>
      <c r="C611" s="109">
        <f>SUM(C606:C610)</f>
        <v>6.5</v>
      </c>
      <c r="D611" s="109"/>
      <c r="E611" s="46">
        <f aca="true" t="shared" si="276" ref="E611:P611">SUM(E606:E610)</f>
        <v>17006</v>
      </c>
      <c r="F611" s="46">
        <f t="shared" si="276"/>
        <v>0</v>
      </c>
      <c r="G611" s="46">
        <f t="shared" si="276"/>
        <v>0</v>
      </c>
      <c r="H611" s="46">
        <f t="shared" si="276"/>
        <v>0</v>
      </c>
      <c r="I611" s="46">
        <f t="shared" si="276"/>
        <v>0</v>
      </c>
      <c r="J611" s="46">
        <f t="shared" si="276"/>
        <v>0</v>
      </c>
      <c r="K611" s="46">
        <f t="shared" si="276"/>
        <v>0</v>
      </c>
      <c r="L611" s="46">
        <f t="shared" si="276"/>
        <v>0</v>
      </c>
      <c r="M611" s="46">
        <f t="shared" si="276"/>
        <v>852</v>
      </c>
      <c r="N611" s="46">
        <f t="shared" si="276"/>
        <v>0</v>
      </c>
      <c r="O611" s="110">
        <f t="shared" si="273"/>
        <v>852</v>
      </c>
      <c r="P611" s="46">
        <f t="shared" si="276"/>
        <v>17858</v>
      </c>
      <c r="Q611" s="46"/>
      <c r="R611" s="76">
        <f>SUM(R606:R610)</f>
        <v>3091</v>
      </c>
      <c r="S611" s="40">
        <f t="shared" si="274"/>
        <v>20949</v>
      </c>
      <c r="T611" s="40">
        <f t="shared" si="275"/>
        <v>251388</v>
      </c>
      <c r="U611" s="101"/>
      <c r="V611" s="71"/>
      <c r="W611" s="5"/>
      <c r="X611" s="5"/>
      <c r="Y611" s="1"/>
      <c r="Z611" s="1"/>
      <c r="AA611" s="1"/>
      <c r="AB611" s="1"/>
      <c r="AC611" s="1"/>
    </row>
    <row r="612" spans="1:24" ht="66" customHeight="1">
      <c r="A612" s="236" t="s">
        <v>314</v>
      </c>
      <c r="B612" s="237"/>
      <c r="C612" s="237"/>
      <c r="D612" s="237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8"/>
      <c r="T612" s="213"/>
      <c r="U612" s="115"/>
      <c r="V612" s="71"/>
      <c r="W612" s="7"/>
      <c r="X612" s="7"/>
    </row>
    <row r="613" spans="1:24" ht="34.5" customHeight="1">
      <c r="A613" s="26">
        <v>10</v>
      </c>
      <c r="B613" s="33" t="s">
        <v>17</v>
      </c>
      <c r="C613" s="56">
        <v>0.5</v>
      </c>
      <c r="D613" s="47">
        <v>2912</v>
      </c>
      <c r="E613" s="31">
        <f>ROUND(C613*D613,0)</f>
        <v>1456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31">
        <f aca="true" t="shared" si="277" ref="O613:O618">SUM(F613:N613)</f>
        <v>0</v>
      </c>
      <c r="P613" s="28">
        <f>E613+O613</f>
        <v>1456</v>
      </c>
      <c r="Q613" s="32">
        <f>3200*C613</f>
        <v>1600</v>
      </c>
      <c r="R613" s="212">
        <f>Q613-P613</f>
        <v>144</v>
      </c>
      <c r="S613" s="183">
        <f aca="true" t="shared" si="278" ref="S613:S618">P613+R613</f>
        <v>1600</v>
      </c>
      <c r="T613" s="32">
        <f aca="true" t="shared" si="279" ref="T613:T618">S613*12</f>
        <v>19200</v>
      </c>
      <c r="U613" s="99"/>
      <c r="V613" s="120"/>
      <c r="W613" s="5"/>
      <c r="X613" s="5"/>
    </row>
    <row r="614" spans="1:24" ht="34.5" customHeight="1">
      <c r="A614" s="26">
        <v>10</v>
      </c>
      <c r="B614" s="108" t="s">
        <v>147</v>
      </c>
      <c r="C614" s="56">
        <v>1</v>
      </c>
      <c r="D614" s="47">
        <v>2912</v>
      </c>
      <c r="E614" s="31">
        <f>ROUND(C614*D614,0)</f>
        <v>2912</v>
      </c>
      <c r="F614" s="46"/>
      <c r="G614" s="46"/>
      <c r="H614" s="46"/>
      <c r="I614" s="46"/>
      <c r="J614" s="46"/>
      <c r="K614" s="46"/>
      <c r="L614" s="47"/>
      <c r="M614" s="47"/>
      <c r="N614" s="46"/>
      <c r="O614" s="31">
        <f t="shared" si="277"/>
        <v>0</v>
      </c>
      <c r="P614" s="28">
        <f>E614+O614</f>
        <v>2912</v>
      </c>
      <c r="Q614" s="32">
        <f>3200*C614</f>
        <v>3200</v>
      </c>
      <c r="R614" s="212">
        <f>Q614-P614</f>
        <v>288</v>
      </c>
      <c r="S614" s="183">
        <f t="shared" si="278"/>
        <v>3200</v>
      </c>
      <c r="T614" s="32">
        <f t="shared" si="279"/>
        <v>38400</v>
      </c>
      <c r="U614" s="99"/>
      <c r="V614" s="120"/>
      <c r="W614" s="5"/>
      <c r="X614" s="5"/>
    </row>
    <row r="615" spans="1:24" ht="34.5" customHeight="1">
      <c r="A615" s="26">
        <v>10</v>
      </c>
      <c r="B615" s="33" t="s">
        <v>10</v>
      </c>
      <c r="C615" s="56">
        <v>6.5</v>
      </c>
      <c r="D615" s="47">
        <v>2912</v>
      </c>
      <c r="E615" s="28">
        <f>ROUND(C615*D615,0)</f>
        <v>18928</v>
      </c>
      <c r="F615" s="46"/>
      <c r="G615" s="46"/>
      <c r="H615" s="46"/>
      <c r="I615" s="46"/>
      <c r="J615" s="46"/>
      <c r="K615" s="46"/>
      <c r="L615" s="47"/>
      <c r="M615" s="47">
        <v>437</v>
      </c>
      <c r="N615" s="46"/>
      <c r="O615" s="28">
        <f t="shared" si="277"/>
        <v>437</v>
      </c>
      <c r="P615" s="28">
        <f>E615+O615</f>
        <v>19365</v>
      </c>
      <c r="Q615" s="32">
        <f>3200*C615</f>
        <v>20800</v>
      </c>
      <c r="R615" s="212">
        <f>Q615-P615</f>
        <v>1435</v>
      </c>
      <c r="S615" s="183">
        <f t="shared" si="278"/>
        <v>20800</v>
      </c>
      <c r="T615" s="32">
        <f t="shared" si="279"/>
        <v>249600</v>
      </c>
      <c r="U615" s="99"/>
      <c r="V615" s="51"/>
      <c r="W615" s="5"/>
      <c r="X615" s="5"/>
    </row>
    <row r="616" spans="1:24" ht="34.5" customHeight="1">
      <c r="A616" s="20">
        <v>9</v>
      </c>
      <c r="B616" s="129" t="s">
        <v>11</v>
      </c>
      <c r="C616" s="127">
        <v>2</v>
      </c>
      <c r="D616" s="47">
        <v>2768</v>
      </c>
      <c r="E616" s="31">
        <f>ROUND(C616*D616,0)</f>
        <v>5536</v>
      </c>
      <c r="F616" s="114"/>
      <c r="G616" s="114"/>
      <c r="H616" s="114"/>
      <c r="I616" s="114"/>
      <c r="J616" s="114"/>
      <c r="K616" s="114"/>
      <c r="L616" s="128"/>
      <c r="M616" s="114"/>
      <c r="N616" s="114"/>
      <c r="O616" s="31">
        <f t="shared" si="277"/>
        <v>0</v>
      </c>
      <c r="P616" s="95">
        <f>E616+O616</f>
        <v>5536</v>
      </c>
      <c r="Q616" s="32">
        <f>3200*C616</f>
        <v>6400</v>
      </c>
      <c r="R616" s="212">
        <f>Q616-P616</f>
        <v>864</v>
      </c>
      <c r="S616" s="183">
        <f t="shared" si="278"/>
        <v>6400</v>
      </c>
      <c r="T616" s="32">
        <f t="shared" si="279"/>
        <v>76800</v>
      </c>
      <c r="U616" s="99"/>
      <c r="V616" s="51"/>
      <c r="W616" s="5"/>
      <c r="X616" s="5"/>
    </row>
    <row r="617" spans="1:24" ht="34.5" customHeight="1">
      <c r="A617" s="26">
        <v>5</v>
      </c>
      <c r="B617" s="33" t="s">
        <v>358</v>
      </c>
      <c r="C617" s="26">
        <v>0.5</v>
      </c>
      <c r="D617" s="31">
        <v>2176</v>
      </c>
      <c r="E617" s="31">
        <f>ROUND(C617*D617,0)</f>
        <v>1088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>
        <f>SUM(F617:N617)</f>
        <v>0</v>
      </c>
      <c r="P617" s="28">
        <f>E617+O617</f>
        <v>1088</v>
      </c>
      <c r="Q617" s="32">
        <f>3200*C617</f>
        <v>1600</v>
      </c>
      <c r="R617" s="212">
        <f>Q617-P617</f>
        <v>512</v>
      </c>
      <c r="S617" s="183">
        <f t="shared" si="278"/>
        <v>1600</v>
      </c>
      <c r="T617" s="32">
        <f t="shared" si="279"/>
        <v>19200</v>
      </c>
      <c r="U617" s="99"/>
      <c r="V617" s="17"/>
      <c r="W617" s="5"/>
      <c r="X617" s="5"/>
    </row>
    <row r="618" spans="1:24" ht="37.5" customHeight="1">
      <c r="A618" s="26"/>
      <c r="B618" s="44" t="s">
        <v>119</v>
      </c>
      <c r="C618" s="109">
        <f>SUM(C613:C617)</f>
        <v>10.5</v>
      </c>
      <c r="D618" s="109"/>
      <c r="E618" s="110">
        <f>SUM(E613:E617)</f>
        <v>29920</v>
      </c>
      <c r="F618" s="110">
        <f aca="true" t="shared" si="280" ref="F618:N618">SUM(F613:F616)</f>
        <v>0</v>
      </c>
      <c r="G618" s="110">
        <f t="shared" si="280"/>
        <v>0</v>
      </c>
      <c r="H618" s="110">
        <f t="shared" si="280"/>
        <v>0</v>
      </c>
      <c r="I618" s="110">
        <f t="shared" si="280"/>
        <v>0</v>
      </c>
      <c r="J618" s="110"/>
      <c r="K618" s="110">
        <f t="shared" si="280"/>
        <v>0</v>
      </c>
      <c r="L618" s="110">
        <f t="shared" si="280"/>
        <v>0</v>
      </c>
      <c r="M618" s="110">
        <f t="shared" si="280"/>
        <v>437</v>
      </c>
      <c r="N618" s="110">
        <f t="shared" si="280"/>
        <v>0</v>
      </c>
      <c r="O618" s="130">
        <f t="shared" si="277"/>
        <v>437</v>
      </c>
      <c r="P618" s="110">
        <f>SUM(P613:P617)</f>
        <v>30357</v>
      </c>
      <c r="Q618" s="110"/>
      <c r="R618" s="76">
        <f>SUM(R613:R617)</f>
        <v>3243</v>
      </c>
      <c r="S618" s="40">
        <f t="shared" si="278"/>
        <v>33600</v>
      </c>
      <c r="T618" s="40">
        <f t="shared" si="279"/>
        <v>403200</v>
      </c>
      <c r="U618" s="101"/>
      <c r="V618" s="51"/>
      <c r="W618" s="5"/>
      <c r="X618" s="5"/>
    </row>
    <row r="619" spans="1:24" ht="66" customHeight="1">
      <c r="A619" s="236" t="s">
        <v>235</v>
      </c>
      <c r="B619" s="237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8"/>
      <c r="T619" s="213"/>
      <c r="U619" s="115"/>
      <c r="V619" s="115"/>
      <c r="W619" s="77"/>
      <c r="X619" s="77"/>
    </row>
    <row r="620" spans="1:24" ht="34.5" customHeight="1">
      <c r="A620" s="26">
        <v>10</v>
      </c>
      <c r="B620" s="33" t="s">
        <v>17</v>
      </c>
      <c r="C620" s="56">
        <v>0.5</v>
      </c>
      <c r="D620" s="47">
        <v>2912</v>
      </c>
      <c r="E620" s="31">
        <f>ROUND(C620*D620,0)</f>
        <v>1456</v>
      </c>
      <c r="F620" s="46"/>
      <c r="G620" s="46"/>
      <c r="H620" s="46"/>
      <c r="I620" s="46"/>
      <c r="J620" s="46"/>
      <c r="K620" s="46"/>
      <c r="L620" s="46"/>
      <c r="M620" s="47"/>
      <c r="N620" s="46"/>
      <c r="O620" s="28">
        <f>SUM(F620:N620)</f>
        <v>0</v>
      </c>
      <c r="P620" s="32">
        <f>E620+O620</f>
        <v>1456</v>
      </c>
      <c r="Q620" s="32">
        <f>3200*C620</f>
        <v>1600</v>
      </c>
      <c r="R620" s="212">
        <f>Q620-P620</f>
        <v>144</v>
      </c>
      <c r="S620" s="183">
        <f>P620+R620</f>
        <v>1600</v>
      </c>
      <c r="T620" s="32">
        <f>S620*12</f>
        <v>19200</v>
      </c>
      <c r="U620" s="99"/>
      <c r="V620" s="51"/>
      <c r="W620" s="5"/>
      <c r="X620" s="5"/>
    </row>
    <row r="621" spans="1:24" ht="34.5" customHeight="1">
      <c r="A621" s="26">
        <v>9</v>
      </c>
      <c r="B621" s="33" t="s">
        <v>11</v>
      </c>
      <c r="C621" s="26">
        <v>0.5</v>
      </c>
      <c r="D621" s="28">
        <v>2768</v>
      </c>
      <c r="E621" s="31">
        <f>ROUND(C621*D621,0)</f>
        <v>1384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>
        <f>SUM(F621:N621)</f>
        <v>0</v>
      </c>
      <c r="P621" s="28">
        <f>E621+O621</f>
        <v>1384</v>
      </c>
      <c r="Q621" s="32">
        <f>3200*C621</f>
        <v>1600</v>
      </c>
      <c r="R621" s="212">
        <f>Q621-P621</f>
        <v>216</v>
      </c>
      <c r="S621" s="183">
        <f>P621+R621</f>
        <v>1600</v>
      </c>
      <c r="T621" s="32">
        <f>S621*12</f>
        <v>19200</v>
      </c>
      <c r="U621" s="99"/>
      <c r="V621" s="51"/>
      <c r="W621" s="5"/>
      <c r="X621" s="5"/>
    </row>
    <row r="622" spans="1:24" ht="34.5" customHeight="1">
      <c r="A622" s="26">
        <v>6</v>
      </c>
      <c r="B622" s="33" t="s">
        <v>186</v>
      </c>
      <c r="C622" s="26">
        <v>1</v>
      </c>
      <c r="D622" s="31">
        <v>2320</v>
      </c>
      <c r="E622" s="31">
        <f>ROUND(C622*D622,0)</f>
        <v>2320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>
        <f>SUM(F622:N622)</f>
        <v>0</v>
      </c>
      <c r="P622" s="28">
        <f>E622+O622</f>
        <v>2320</v>
      </c>
      <c r="Q622" s="32">
        <f>3200*C622</f>
        <v>3200</v>
      </c>
      <c r="R622" s="212">
        <f>Q622-P622</f>
        <v>880</v>
      </c>
      <c r="S622" s="183">
        <f>P622+R622</f>
        <v>3200</v>
      </c>
      <c r="T622" s="32">
        <f>S622*12</f>
        <v>38400</v>
      </c>
      <c r="U622" s="99"/>
      <c r="V622" s="51"/>
      <c r="W622" s="5"/>
      <c r="X622" s="5"/>
    </row>
    <row r="623" spans="1:24" ht="34.5" customHeight="1">
      <c r="A623" s="26">
        <v>5</v>
      </c>
      <c r="B623" s="29" t="s">
        <v>37</v>
      </c>
      <c r="C623" s="56">
        <v>0.5</v>
      </c>
      <c r="D623" s="31">
        <v>2176</v>
      </c>
      <c r="E623" s="31">
        <f>ROUND(C623*D623,0)</f>
        <v>1088</v>
      </c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116">
        <f>E623+O623</f>
        <v>1088</v>
      </c>
      <c r="Q623" s="32">
        <f>3200*C623</f>
        <v>1600</v>
      </c>
      <c r="R623" s="212">
        <f>Q623-P623</f>
        <v>512</v>
      </c>
      <c r="S623" s="183">
        <f>P623+R623</f>
        <v>1600</v>
      </c>
      <c r="T623" s="32">
        <f>S623*12</f>
        <v>19200</v>
      </c>
      <c r="U623" s="99"/>
      <c r="V623" s="51"/>
      <c r="W623" s="5"/>
      <c r="X623" s="5"/>
    </row>
    <row r="624" spans="1:24" ht="37.5" customHeight="1">
      <c r="A624" s="26"/>
      <c r="B624" s="119" t="s">
        <v>119</v>
      </c>
      <c r="C624" s="43">
        <f>SUM(C620:C623)</f>
        <v>2.5</v>
      </c>
      <c r="D624" s="43"/>
      <c r="E624" s="46">
        <f aca="true" t="shared" si="281" ref="E624:P624">SUM(E620:E623)</f>
        <v>6248</v>
      </c>
      <c r="F624" s="46">
        <f t="shared" si="281"/>
        <v>0</v>
      </c>
      <c r="G624" s="46">
        <f t="shared" si="281"/>
        <v>0</v>
      </c>
      <c r="H624" s="46">
        <f t="shared" si="281"/>
        <v>0</v>
      </c>
      <c r="I624" s="46">
        <f t="shared" si="281"/>
        <v>0</v>
      </c>
      <c r="J624" s="46"/>
      <c r="K624" s="46">
        <f t="shared" si="281"/>
        <v>0</v>
      </c>
      <c r="L624" s="46">
        <f t="shared" si="281"/>
        <v>0</v>
      </c>
      <c r="M624" s="46">
        <f t="shared" si="281"/>
        <v>0</v>
      </c>
      <c r="N624" s="46">
        <f t="shared" si="281"/>
        <v>0</v>
      </c>
      <c r="O624" s="46">
        <f t="shared" si="281"/>
        <v>0</v>
      </c>
      <c r="P624" s="46">
        <f t="shared" si="281"/>
        <v>6248</v>
      </c>
      <c r="Q624" s="46"/>
      <c r="R624" s="76">
        <f>SUM(R620:R623)</f>
        <v>1752</v>
      </c>
      <c r="S624" s="40">
        <f>P624+R624</f>
        <v>8000</v>
      </c>
      <c r="T624" s="40">
        <f>S624*12</f>
        <v>96000</v>
      </c>
      <c r="U624" s="101"/>
      <c r="V624" s="101"/>
      <c r="W624" s="5"/>
      <c r="X624" s="5"/>
    </row>
    <row r="625" spans="1:24" ht="66" customHeight="1">
      <c r="A625" s="230" t="s">
        <v>337</v>
      </c>
      <c r="B625" s="231"/>
      <c r="C625" s="231"/>
      <c r="D625" s="231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2"/>
      <c r="T625" s="141"/>
      <c r="U625" s="78"/>
      <c r="V625" s="41"/>
      <c r="W625" s="5"/>
      <c r="X625" s="5"/>
    </row>
    <row r="626" spans="1:24" ht="34.5" customHeight="1">
      <c r="A626" s="26">
        <v>10</v>
      </c>
      <c r="B626" s="33" t="s">
        <v>17</v>
      </c>
      <c r="C626" s="26">
        <v>0.5</v>
      </c>
      <c r="D626" s="28">
        <v>2912</v>
      </c>
      <c r="E626" s="31">
        <f>ROUND(C626*D626,0)</f>
        <v>1456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>
        <f>SUM(F626:N626)</f>
        <v>0</v>
      </c>
      <c r="P626" s="28">
        <f>E626+O626</f>
        <v>1456</v>
      </c>
      <c r="Q626" s="32">
        <f>3200*C626</f>
        <v>1600</v>
      </c>
      <c r="R626" s="212">
        <f>Q626-P626</f>
        <v>144</v>
      </c>
      <c r="S626" s="183">
        <f>P626+R626</f>
        <v>1600</v>
      </c>
      <c r="T626" s="32">
        <f>S626*12</f>
        <v>19200</v>
      </c>
      <c r="U626" s="99"/>
      <c r="V626" s="17"/>
      <c r="W626" s="5"/>
      <c r="X626" s="5"/>
    </row>
    <row r="627" spans="1:24" ht="34.5" customHeight="1">
      <c r="A627" s="26">
        <v>6</v>
      </c>
      <c r="B627" s="33" t="s">
        <v>186</v>
      </c>
      <c r="C627" s="26">
        <v>2</v>
      </c>
      <c r="D627" s="31">
        <v>2320</v>
      </c>
      <c r="E627" s="31">
        <f>ROUND(C627*D627,0)</f>
        <v>4640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>
        <f>SUM(F627:N627)</f>
        <v>0</v>
      </c>
      <c r="P627" s="28">
        <f>E627+O627</f>
        <v>4640</v>
      </c>
      <c r="Q627" s="32">
        <f>3200*C627</f>
        <v>6400</v>
      </c>
      <c r="R627" s="212">
        <f>Q627-P627</f>
        <v>1760</v>
      </c>
      <c r="S627" s="183">
        <f>P627+R627</f>
        <v>6400</v>
      </c>
      <c r="T627" s="32">
        <f>S627*12</f>
        <v>76800</v>
      </c>
      <c r="U627" s="99"/>
      <c r="V627" s="17"/>
      <c r="W627" s="5"/>
      <c r="X627" s="5"/>
    </row>
    <row r="628" spans="1:24" ht="37.5" customHeight="1">
      <c r="A628" s="26"/>
      <c r="B628" s="44" t="s">
        <v>119</v>
      </c>
      <c r="C628" s="43">
        <f>SUM(C626:C627)</f>
        <v>2.5</v>
      </c>
      <c r="D628" s="46"/>
      <c r="E628" s="46">
        <f>SUM(E626:E627)</f>
        <v>6096</v>
      </c>
      <c r="F628" s="46">
        <f>SUM(F626:F627)</f>
        <v>0</v>
      </c>
      <c r="G628" s="46">
        <f>SUM(G626:G627)</f>
        <v>0</v>
      </c>
      <c r="H628" s="46">
        <f>SUM(H626:H627)</f>
        <v>0</v>
      </c>
      <c r="I628" s="46">
        <f>SUM(I626:I627)</f>
        <v>0</v>
      </c>
      <c r="J628" s="46"/>
      <c r="K628" s="46">
        <f aca="true" t="shared" si="282" ref="K628:P628">SUM(K626:K627)</f>
        <v>0</v>
      </c>
      <c r="L628" s="46">
        <f t="shared" si="282"/>
        <v>0</v>
      </c>
      <c r="M628" s="46">
        <f t="shared" si="282"/>
        <v>0</v>
      </c>
      <c r="N628" s="46">
        <f t="shared" si="282"/>
        <v>0</v>
      </c>
      <c r="O628" s="46">
        <f t="shared" si="282"/>
        <v>0</v>
      </c>
      <c r="P628" s="46">
        <f t="shared" si="282"/>
        <v>6096</v>
      </c>
      <c r="Q628" s="46"/>
      <c r="R628" s="76">
        <f>SUM(R626:R627)</f>
        <v>1904</v>
      </c>
      <c r="S628" s="40">
        <f>P628+R628</f>
        <v>8000</v>
      </c>
      <c r="T628" s="40">
        <f>S628*12</f>
        <v>96000</v>
      </c>
      <c r="U628" s="101"/>
      <c r="V628" s="71"/>
      <c r="W628" s="5"/>
      <c r="X628" s="5"/>
    </row>
    <row r="629" spans="1:24" ht="66" customHeight="1">
      <c r="A629" s="230" t="s">
        <v>191</v>
      </c>
      <c r="B629" s="231"/>
      <c r="C629" s="231"/>
      <c r="D629" s="231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2"/>
      <c r="T629" s="141"/>
      <c r="U629" s="78"/>
      <c r="V629" s="101"/>
      <c r="W629" s="5"/>
      <c r="X629" s="5"/>
    </row>
    <row r="630" spans="1:24" ht="34.5" customHeight="1">
      <c r="A630" s="37">
        <v>10</v>
      </c>
      <c r="B630" s="117" t="s">
        <v>17</v>
      </c>
      <c r="C630" s="52">
        <v>0.25</v>
      </c>
      <c r="D630" s="52">
        <v>2912</v>
      </c>
      <c r="E630" s="31">
        <f>ROUND(C630*D630,0)</f>
        <v>728</v>
      </c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6">
        <f>E630+O630</f>
        <v>728</v>
      </c>
      <c r="Q630" s="32">
        <f>3200*C630</f>
        <v>800</v>
      </c>
      <c r="R630" s="212">
        <f>Q630-P630</f>
        <v>72</v>
      </c>
      <c r="S630" s="183">
        <f>P630+R630</f>
        <v>800</v>
      </c>
      <c r="T630" s="32">
        <f>S630*12</f>
        <v>9600</v>
      </c>
      <c r="U630" s="99"/>
      <c r="V630" s="99"/>
      <c r="W630" s="5"/>
      <c r="X630" s="5"/>
    </row>
    <row r="631" spans="1:24" ht="34.5" customHeight="1">
      <c r="A631" s="26">
        <v>6</v>
      </c>
      <c r="B631" s="29" t="s">
        <v>186</v>
      </c>
      <c r="C631" s="56">
        <v>2.25</v>
      </c>
      <c r="D631" s="31">
        <v>2320</v>
      </c>
      <c r="E631" s="31">
        <f>ROUND(C631*D631,0)</f>
        <v>5220</v>
      </c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116">
        <f>E631+O631</f>
        <v>5220</v>
      </c>
      <c r="Q631" s="32">
        <f>3200*C631</f>
        <v>7200</v>
      </c>
      <c r="R631" s="212">
        <f>Q631-P631</f>
        <v>1980</v>
      </c>
      <c r="S631" s="183">
        <f>P631+R631</f>
        <v>7200</v>
      </c>
      <c r="T631" s="32">
        <f>S631*12</f>
        <v>86400</v>
      </c>
      <c r="U631" s="99"/>
      <c r="V631" s="99"/>
      <c r="W631" s="5"/>
      <c r="X631" s="5"/>
    </row>
    <row r="632" spans="1:24" ht="37.5" customHeight="1">
      <c r="A632" s="26"/>
      <c r="B632" s="119" t="s">
        <v>119</v>
      </c>
      <c r="C632" s="43">
        <f>SUM(C630:C631)</f>
        <v>2.5</v>
      </c>
      <c r="D632" s="43"/>
      <c r="E632" s="46">
        <f>SUM(E630:E631)</f>
        <v>5948</v>
      </c>
      <c r="F632" s="46">
        <f>SUM(F630:F631)</f>
        <v>0</v>
      </c>
      <c r="G632" s="46">
        <f>SUM(G630:G631)</f>
        <v>0</v>
      </c>
      <c r="H632" s="46">
        <f>SUM(H630:H631)</f>
        <v>0</v>
      </c>
      <c r="I632" s="46">
        <f>SUM(I630:I631)</f>
        <v>0</v>
      </c>
      <c r="J632" s="46"/>
      <c r="K632" s="46">
        <f aca="true" t="shared" si="283" ref="K632:P632">SUM(K630:K631)</f>
        <v>0</v>
      </c>
      <c r="L632" s="46">
        <f t="shared" si="283"/>
        <v>0</v>
      </c>
      <c r="M632" s="46">
        <f t="shared" si="283"/>
        <v>0</v>
      </c>
      <c r="N632" s="46">
        <f t="shared" si="283"/>
        <v>0</v>
      </c>
      <c r="O632" s="46">
        <f t="shared" si="283"/>
        <v>0</v>
      </c>
      <c r="P632" s="46">
        <f t="shared" si="283"/>
        <v>5948</v>
      </c>
      <c r="Q632" s="46"/>
      <c r="R632" s="76">
        <f>SUM(R630:R631)</f>
        <v>2052</v>
      </c>
      <c r="S632" s="40">
        <f>P632+R632</f>
        <v>8000</v>
      </c>
      <c r="T632" s="40">
        <f>S632*12</f>
        <v>96000</v>
      </c>
      <c r="U632" s="101"/>
      <c r="V632" s="99"/>
      <c r="W632" s="5"/>
      <c r="X632" s="5"/>
    </row>
    <row r="633" spans="1:24" ht="60" customHeight="1">
      <c r="A633" s="230" t="s">
        <v>357</v>
      </c>
      <c r="B633" s="231"/>
      <c r="C633" s="231"/>
      <c r="D633" s="231"/>
      <c r="E633" s="231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2"/>
      <c r="T633" s="141"/>
      <c r="U633" s="78"/>
      <c r="V633" s="41"/>
      <c r="W633" s="5"/>
      <c r="X633" s="5"/>
    </row>
    <row r="634" spans="1:24" ht="34.5" customHeight="1">
      <c r="A634" s="126">
        <v>10</v>
      </c>
      <c r="B634" s="33" t="s">
        <v>17</v>
      </c>
      <c r="C634" s="56">
        <v>1</v>
      </c>
      <c r="D634" s="47">
        <v>2912</v>
      </c>
      <c r="E634" s="31">
        <f aca="true" t="shared" si="284" ref="E634:E644">ROUND(C634*D634,0)</f>
        <v>2912</v>
      </c>
      <c r="F634" s="28"/>
      <c r="G634" s="28"/>
      <c r="H634" s="28"/>
      <c r="I634" s="28"/>
      <c r="J634" s="28"/>
      <c r="K634" s="28"/>
      <c r="L634" s="28"/>
      <c r="M634" s="28">
        <v>437</v>
      </c>
      <c r="N634" s="28"/>
      <c r="O634" s="28">
        <f aca="true" t="shared" si="285" ref="O634:O639">SUM(F634:N634)</f>
        <v>437</v>
      </c>
      <c r="P634" s="28">
        <f aca="true" t="shared" si="286" ref="P634:P644">E634+O634</f>
        <v>3349</v>
      </c>
      <c r="Q634" s="32">
        <f>3200*C634</f>
        <v>3200</v>
      </c>
      <c r="R634" s="212"/>
      <c r="S634" s="183">
        <f aca="true" t="shared" si="287" ref="S634:S645">P634+R634</f>
        <v>3349</v>
      </c>
      <c r="T634" s="32">
        <f aca="true" t="shared" si="288" ref="T634:T645">S634*12</f>
        <v>40188</v>
      </c>
      <c r="U634" s="99"/>
      <c r="V634" s="17"/>
      <c r="W634" s="5"/>
      <c r="X634" s="5"/>
    </row>
    <row r="635" spans="1:24" ht="34.5" customHeight="1">
      <c r="A635" s="26">
        <v>10</v>
      </c>
      <c r="B635" s="33" t="s">
        <v>321</v>
      </c>
      <c r="C635" s="26">
        <v>1</v>
      </c>
      <c r="D635" s="28">
        <v>2912</v>
      </c>
      <c r="E635" s="31">
        <f t="shared" si="284"/>
        <v>2912</v>
      </c>
      <c r="F635" s="46"/>
      <c r="G635" s="46"/>
      <c r="H635" s="46"/>
      <c r="I635" s="46"/>
      <c r="J635" s="46"/>
      <c r="K635" s="46"/>
      <c r="L635" s="46"/>
      <c r="M635" s="46"/>
      <c r="N635" s="46"/>
      <c r="O635" s="28">
        <f t="shared" si="285"/>
        <v>0</v>
      </c>
      <c r="P635" s="32">
        <f t="shared" si="286"/>
        <v>2912</v>
      </c>
      <c r="Q635" s="32">
        <f aca="true" t="shared" si="289" ref="Q635:Q644">3200*C635</f>
        <v>3200</v>
      </c>
      <c r="R635" s="212">
        <f aca="true" t="shared" si="290" ref="R635:R644">Q635-P635</f>
        <v>288</v>
      </c>
      <c r="S635" s="183">
        <f t="shared" si="287"/>
        <v>3200</v>
      </c>
      <c r="T635" s="32">
        <f t="shared" si="288"/>
        <v>38400</v>
      </c>
      <c r="U635" s="99"/>
      <c r="V635" s="17"/>
      <c r="W635" s="5"/>
      <c r="X635" s="5"/>
    </row>
    <row r="636" spans="1:24" ht="34.5" customHeight="1">
      <c r="A636" s="126">
        <v>10</v>
      </c>
      <c r="B636" s="33" t="s">
        <v>18</v>
      </c>
      <c r="C636" s="127">
        <v>1</v>
      </c>
      <c r="D636" s="124">
        <v>2912</v>
      </c>
      <c r="E636" s="31">
        <f t="shared" si="284"/>
        <v>2912</v>
      </c>
      <c r="F636" s="95"/>
      <c r="G636" s="95"/>
      <c r="H636" s="95"/>
      <c r="I636" s="95"/>
      <c r="J636" s="95"/>
      <c r="K636" s="95"/>
      <c r="L636" s="95"/>
      <c r="M636" s="95"/>
      <c r="N636" s="95"/>
      <c r="O636" s="28">
        <f t="shared" si="285"/>
        <v>0</v>
      </c>
      <c r="P636" s="28">
        <f t="shared" si="286"/>
        <v>2912</v>
      </c>
      <c r="Q636" s="32">
        <f t="shared" si="289"/>
        <v>3200</v>
      </c>
      <c r="R636" s="212">
        <f t="shared" si="290"/>
        <v>288</v>
      </c>
      <c r="S636" s="183">
        <f t="shared" si="287"/>
        <v>3200</v>
      </c>
      <c r="T636" s="32">
        <f t="shared" si="288"/>
        <v>38400</v>
      </c>
      <c r="U636" s="99"/>
      <c r="V636" s="17"/>
      <c r="W636" s="5"/>
      <c r="X636" s="5"/>
    </row>
    <row r="637" spans="1:29" s="2" customFormat="1" ht="34.5" customHeight="1">
      <c r="A637" s="20">
        <v>9</v>
      </c>
      <c r="B637" s="129" t="s">
        <v>215</v>
      </c>
      <c r="C637" s="20">
        <v>1</v>
      </c>
      <c r="D637" s="28">
        <v>2768</v>
      </c>
      <c r="E637" s="31">
        <f t="shared" si="284"/>
        <v>2768</v>
      </c>
      <c r="F637" s="114"/>
      <c r="G637" s="114"/>
      <c r="H637" s="114"/>
      <c r="I637" s="114"/>
      <c r="J637" s="114"/>
      <c r="K637" s="114"/>
      <c r="L637" s="128"/>
      <c r="M637" s="114"/>
      <c r="N637" s="114"/>
      <c r="O637" s="31">
        <f t="shared" si="285"/>
        <v>0</v>
      </c>
      <c r="P637" s="95">
        <f t="shared" si="286"/>
        <v>2768</v>
      </c>
      <c r="Q637" s="32">
        <f t="shared" si="289"/>
        <v>3200</v>
      </c>
      <c r="R637" s="212">
        <f t="shared" si="290"/>
        <v>432</v>
      </c>
      <c r="S637" s="183">
        <f t="shared" si="287"/>
        <v>3200</v>
      </c>
      <c r="T637" s="32">
        <f t="shared" si="288"/>
        <v>38400</v>
      </c>
      <c r="U637" s="99"/>
      <c r="V637" s="17"/>
      <c r="W637" s="5"/>
      <c r="X637" s="5"/>
      <c r="Y637" s="1"/>
      <c r="Z637" s="1"/>
      <c r="AA637" s="1"/>
      <c r="AB637" s="1"/>
      <c r="AC637" s="1"/>
    </row>
    <row r="638" spans="1:29" s="2" customFormat="1" ht="34.5" customHeight="1">
      <c r="A638" s="20">
        <v>9</v>
      </c>
      <c r="B638" s="129" t="s">
        <v>300</v>
      </c>
      <c r="C638" s="20">
        <v>4.5</v>
      </c>
      <c r="D638" s="28">
        <v>2768</v>
      </c>
      <c r="E638" s="31">
        <f t="shared" si="284"/>
        <v>12456</v>
      </c>
      <c r="F638" s="114"/>
      <c r="G638" s="114"/>
      <c r="H638" s="114"/>
      <c r="I638" s="114"/>
      <c r="J638" s="114"/>
      <c r="K638" s="114"/>
      <c r="L638" s="128"/>
      <c r="M638" s="114"/>
      <c r="N638" s="114"/>
      <c r="O638" s="31">
        <f t="shared" si="285"/>
        <v>0</v>
      </c>
      <c r="P638" s="95">
        <f t="shared" si="286"/>
        <v>12456</v>
      </c>
      <c r="Q638" s="32">
        <f t="shared" si="289"/>
        <v>14400</v>
      </c>
      <c r="R638" s="212">
        <f t="shared" si="290"/>
        <v>1944</v>
      </c>
      <c r="S638" s="183">
        <f t="shared" si="287"/>
        <v>14400</v>
      </c>
      <c r="T638" s="32">
        <f t="shared" si="288"/>
        <v>172800</v>
      </c>
      <c r="U638" s="99"/>
      <c r="V638" s="17"/>
      <c r="W638" s="5"/>
      <c r="X638" s="5"/>
      <c r="Y638" s="1"/>
      <c r="Z638" s="1"/>
      <c r="AA638" s="1"/>
      <c r="AB638" s="1"/>
      <c r="AC638" s="1"/>
    </row>
    <row r="639" spans="1:29" s="2" customFormat="1" ht="34.5" customHeight="1">
      <c r="A639" s="26">
        <v>8</v>
      </c>
      <c r="B639" s="33" t="s">
        <v>315</v>
      </c>
      <c r="C639" s="26">
        <v>1.5</v>
      </c>
      <c r="D639" s="28">
        <v>2624</v>
      </c>
      <c r="E639" s="28">
        <f>ROUND(C639*D639,0)</f>
        <v>3936</v>
      </c>
      <c r="F639" s="46"/>
      <c r="G639" s="46"/>
      <c r="H639" s="46"/>
      <c r="I639" s="46"/>
      <c r="J639" s="46"/>
      <c r="K639" s="46"/>
      <c r="L639" s="47"/>
      <c r="M639" s="46"/>
      <c r="N639" s="46"/>
      <c r="O639" s="28">
        <f t="shared" si="285"/>
        <v>0</v>
      </c>
      <c r="P639" s="28">
        <f>E639+O639</f>
        <v>3936</v>
      </c>
      <c r="Q639" s="32">
        <f t="shared" si="289"/>
        <v>4800</v>
      </c>
      <c r="R639" s="212">
        <f t="shared" si="290"/>
        <v>864</v>
      </c>
      <c r="S639" s="183">
        <f t="shared" si="287"/>
        <v>4800</v>
      </c>
      <c r="T639" s="32">
        <f t="shared" si="288"/>
        <v>57600</v>
      </c>
      <c r="U639" s="99"/>
      <c r="V639" s="17"/>
      <c r="W639" s="5"/>
      <c r="X639" s="5"/>
      <c r="Y639" s="1"/>
      <c r="Z639" s="1"/>
      <c r="AA639" s="1"/>
      <c r="AB639" s="1"/>
      <c r="AC639" s="1"/>
    </row>
    <row r="640" spans="1:24" ht="34.5" customHeight="1">
      <c r="A640" s="20">
        <v>7</v>
      </c>
      <c r="B640" s="129" t="s">
        <v>301</v>
      </c>
      <c r="C640" s="20">
        <v>6</v>
      </c>
      <c r="D640" s="28">
        <v>2464</v>
      </c>
      <c r="E640" s="28">
        <f t="shared" si="284"/>
        <v>14784</v>
      </c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32">
        <f t="shared" si="286"/>
        <v>14784</v>
      </c>
      <c r="Q640" s="32">
        <f t="shared" si="289"/>
        <v>19200</v>
      </c>
      <c r="R640" s="212">
        <f t="shared" si="290"/>
        <v>4416</v>
      </c>
      <c r="S640" s="183">
        <f t="shared" si="287"/>
        <v>19200</v>
      </c>
      <c r="T640" s="32">
        <f t="shared" si="288"/>
        <v>230400</v>
      </c>
      <c r="U640" s="99"/>
      <c r="V640" s="17"/>
      <c r="W640" s="5"/>
      <c r="X640" s="5"/>
    </row>
    <row r="641" spans="1:29" s="2" customFormat="1" ht="34.5" customHeight="1">
      <c r="A641" s="26">
        <v>9</v>
      </c>
      <c r="B641" s="33" t="s">
        <v>198</v>
      </c>
      <c r="C641" s="105">
        <v>1</v>
      </c>
      <c r="D641" s="28">
        <v>2768</v>
      </c>
      <c r="E641" s="28">
        <f t="shared" si="284"/>
        <v>2768</v>
      </c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32">
        <f t="shared" si="286"/>
        <v>2768</v>
      </c>
      <c r="Q641" s="32">
        <f t="shared" si="289"/>
        <v>3200</v>
      </c>
      <c r="R641" s="212">
        <f t="shared" si="290"/>
        <v>432</v>
      </c>
      <c r="S641" s="183">
        <f t="shared" si="287"/>
        <v>3200</v>
      </c>
      <c r="T641" s="32">
        <f t="shared" si="288"/>
        <v>38400</v>
      </c>
      <c r="U641" s="99"/>
      <c r="V641" s="17"/>
      <c r="W641" s="5"/>
      <c r="X641" s="5"/>
      <c r="Y641" s="1"/>
      <c r="Z641" s="1"/>
      <c r="AA641" s="1"/>
      <c r="AB641" s="1"/>
      <c r="AC641" s="1"/>
    </row>
    <row r="642" spans="1:29" s="2" customFormat="1" ht="34.5" customHeight="1">
      <c r="A642" s="20">
        <v>8</v>
      </c>
      <c r="B642" s="33" t="s">
        <v>322</v>
      </c>
      <c r="C642" s="127">
        <v>1</v>
      </c>
      <c r="D642" s="124">
        <v>2624</v>
      </c>
      <c r="E642" s="31">
        <f t="shared" si="284"/>
        <v>2624</v>
      </c>
      <c r="F642" s="114"/>
      <c r="G642" s="114"/>
      <c r="H642" s="114"/>
      <c r="I642" s="114"/>
      <c r="J642" s="114"/>
      <c r="K642" s="114"/>
      <c r="L642" s="128"/>
      <c r="M642" s="114"/>
      <c r="N642" s="114"/>
      <c r="O642" s="31"/>
      <c r="P642" s="95">
        <f t="shared" si="286"/>
        <v>2624</v>
      </c>
      <c r="Q642" s="32">
        <f t="shared" si="289"/>
        <v>3200</v>
      </c>
      <c r="R642" s="212">
        <f t="shared" si="290"/>
        <v>576</v>
      </c>
      <c r="S642" s="183">
        <f t="shared" si="287"/>
        <v>3200</v>
      </c>
      <c r="T642" s="32">
        <f t="shared" si="288"/>
        <v>38400</v>
      </c>
      <c r="U642" s="99"/>
      <c r="V642" s="17"/>
      <c r="W642" s="5"/>
      <c r="X642" s="5"/>
      <c r="Y642" s="1"/>
      <c r="Z642" s="1"/>
      <c r="AA642" s="1"/>
      <c r="AB642" s="1"/>
      <c r="AC642" s="1"/>
    </row>
    <row r="643" spans="1:24" ht="34.5" customHeight="1">
      <c r="A643" s="20">
        <v>6</v>
      </c>
      <c r="B643" s="129" t="s">
        <v>302</v>
      </c>
      <c r="C643" s="20">
        <v>1</v>
      </c>
      <c r="D643" s="28">
        <v>2320</v>
      </c>
      <c r="E643" s="28">
        <f t="shared" si="284"/>
        <v>2320</v>
      </c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32">
        <f t="shared" si="286"/>
        <v>2320</v>
      </c>
      <c r="Q643" s="32">
        <f t="shared" si="289"/>
        <v>3200</v>
      </c>
      <c r="R643" s="212">
        <f t="shared" si="290"/>
        <v>880</v>
      </c>
      <c r="S643" s="183">
        <f t="shared" si="287"/>
        <v>3200</v>
      </c>
      <c r="T643" s="32">
        <f t="shared" si="288"/>
        <v>38400</v>
      </c>
      <c r="U643" s="99"/>
      <c r="V643" s="17"/>
      <c r="W643" s="5"/>
      <c r="X643" s="5"/>
    </row>
    <row r="644" spans="1:24" ht="34.5" customHeight="1">
      <c r="A644" s="26">
        <v>5</v>
      </c>
      <c r="B644" s="33" t="s">
        <v>358</v>
      </c>
      <c r="C644" s="26">
        <v>1.5</v>
      </c>
      <c r="D644" s="31">
        <v>2176</v>
      </c>
      <c r="E644" s="31">
        <f t="shared" si="284"/>
        <v>3264</v>
      </c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32">
        <f t="shared" si="286"/>
        <v>3264</v>
      </c>
      <c r="Q644" s="32">
        <f t="shared" si="289"/>
        <v>4800</v>
      </c>
      <c r="R644" s="212">
        <f t="shared" si="290"/>
        <v>1536</v>
      </c>
      <c r="S644" s="183">
        <f t="shared" si="287"/>
        <v>4800</v>
      </c>
      <c r="T644" s="32">
        <f t="shared" si="288"/>
        <v>57600</v>
      </c>
      <c r="U644" s="99"/>
      <c r="V644" s="17"/>
      <c r="W644" s="5"/>
      <c r="X644" s="5"/>
    </row>
    <row r="645" spans="1:29" s="2" customFormat="1" ht="37.5" customHeight="1">
      <c r="A645" s="26"/>
      <c r="B645" s="44" t="s">
        <v>119</v>
      </c>
      <c r="C645" s="43">
        <f>SUM(C634:C644)</f>
        <v>20.5</v>
      </c>
      <c r="D645" s="43"/>
      <c r="E645" s="46">
        <f aca="true" t="shared" si="291" ref="E645:P645">SUM(E634:E644)</f>
        <v>53656</v>
      </c>
      <c r="F645" s="46">
        <f t="shared" si="291"/>
        <v>0</v>
      </c>
      <c r="G645" s="46">
        <f t="shared" si="291"/>
        <v>0</v>
      </c>
      <c r="H645" s="46">
        <f t="shared" si="291"/>
        <v>0</v>
      </c>
      <c r="I645" s="46">
        <f t="shared" si="291"/>
        <v>0</v>
      </c>
      <c r="J645" s="46">
        <f t="shared" si="291"/>
        <v>0</v>
      </c>
      <c r="K645" s="46">
        <f t="shared" si="291"/>
        <v>0</v>
      </c>
      <c r="L645" s="46">
        <f t="shared" si="291"/>
        <v>0</v>
      </c>
      <c r="M645" s="46">
        <f t="shared" si="291"/>
        <v>437</v>
      </c>
      <c r="N645" s="46">
        <f t="shared" si="291"/>
        <v>0</v>
      </c>
      <c r="O645" s="46">
        <f t="shared" si="291"/>
        <v>437</v>
      </c>
      <c r="P645" s="46">
        <f t="shared" si="291"/>
        <v>54093</v>
      </c>
      <c r="Q645" s="46"/>
      <c r="R645" s="76">
        <f>SUM(R634:R644)</f>
        <v>11656</v>
      </c>
      <c r="S645" s="40">
        <f t="shared" si="287"/>
        <v>65749</v>
      </c>
      <c r="T645" s="40">
        <f t="shared" si="288"/>
        <v>788988</v>
      </c>
      <c r="U645" s="101"/>
      <c r="V645" s="70"/>
      <c r="W645" s="5"/>
      <c r="X645" s="5"/>
      <c r="Y645" s="1"/>
      <c r="Z645" s="1"/>
      <c r="AA645" s="1"/>
      <c r="AB645" s="1"/>
      <c r="AC645" s="1"/>
    </row>
    <row r="646" spans="1:121" s="72" customFormat="1" ht="60" customHeight="1">
      <c r="A646" s="236" t="s">
        <v>348</v>
      </c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8"/>
      <c r="T646" s="213"/>
      <c r="U646" s="115"/>
      <c r="V646" s="17"/>
      <c r="W646" s="5"/>
      <c r="X646" s="5"/>
      <c r="Y646" s="1"/>
      <c r="Z646" s="1"/>
      <c r="AA646" s="1"/>
      <c r="AB646" s="1"/>
      <c r="AC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</row>
    <row r="647" spans="1:24" ht="34.5" customHeight="1">
      <c r="A647" s="26">
        <v>10</v>
      </c>
      <c r="B647" s="33" t="s">
        <v>17</v>
      </c>
      <c r="C647" s="26">
        <v>1</v>
      </c>
      <c r="D647" s="56">
        <v>2912</v>
      </c>
      <c r="E647" s="21">
        <f>ROUND(C647*D647,0)</f>
        <v>2912</v>
      </c>
      <c r="F647" s="46"/>
      <c r="G647" s="46"/>
      <c r="H647" s="46"/>
      <c r="I647" s="46"/>
      <c r="J647" s="46"/>
      <c r="K647" s="46"/>
      <c r="L647" s="46"/>
      <c r="M647" s="47">
        <v>437</v>
      </c>
      <c r="N647" s="46"/>
      <c r="O647" s="121">
        <f>SUM(F647:N647)</f>
        <v>437</v>
      </c>
      <c r="P647" s="122">
        <f>E647+O647</f>
        <v>3349</v>
      </c>
      <c r="Q647" s="32">
        <f>3200*C647</f>
        <v>3200</v>
      </c>
      <c r="R647" s="212"/>
      <c r="S647" s="183">
        <f>P647+R647</f>
        <v>3349</v>
      </c>
      <c r="T647" s="32">
        <f>S647*12</f>
        <v>40188</v>
      </c>
      <c r="U647" s="99"/>
      <c r="V647" s="99"/>
      <c r="W647" s="5"/>
      <c r="X647" s="5"/>
    </row>
    <row r="648" spans="1:24" ht="37.5" customHeight="1">
      <c r="A648" s="37"/>
      <c r="B648" s="34" t="s">
        <v>119</v>
      </c>
      <c r="C648" s="103">
        <f>SUM(C647)</f>
        <v>1</v>
      </c>
      <c r="D648" s="103"/>
      <c r="E648" s="103">
        <f aca="true" t="shared" si="292" ref="E648:P648">SUM(E647)</f>
        <v>2912</v>
      </c>
      <c r="F648" s="103">
        <f t="shared" si="292"/>
        <v>0</v>
      </c>
      <c r="G648" s="103">
        <f t="shared" si="292"/>
        <v>0</v>
      </c>
      <c r="H648" s="103">
        <f t="shared" si="292"/>
        <v>0</v>
      </c>
      <c r="I648" s="103">
        <f t="shared" si="292"/>
        <v>0</v>
      </c>
      <c r="J648" s="103">
        <f t="shared" si="292"/>
        <v>0</v>
      </c>
      <c r="K648" s="103">
        <f t="shared" si="292"/>
        <v>0</v>
      </c>
      <c r="L648" s="103">
        <f t="shared" si="292"/>
        <v>0</v>
      </c>
      <c r="M648" s="103">
        <f t="shared" si="292"/>
        <v>437</v>
      </c>
      <c r="N648" s="103">
        <f t="shared" si="292"/>
        <v>0</v>
      </c>
      <c r="O648" s="103">
        <f t="shared" si="292"/>
        <v>437</v>
      </c>
      <c r="P648" s="103">
        <f t="shared" si="292"/>
        <v>3349</v>
      </c>
      <c r="Q648" s="103"/>
      <c r="R648" s="66">
        <f>SUM(R647)</f>
        <v>0</v>
      </c>
      <c r="S648" s="40">
        <f>P648+R648</f>
        <v>3349</v>
      </c>
      <c r="T648" s="40">
        <f>S648*12</f>
        <v>40188</v>
      </c>
      <c r="U648" s="101"/>
      <c r="V648" s="101"/>
      <c r="W648" s="5"/>
      <c r="X648" s="5"/>
    </row>
    <row r="649" spans="1:121" s="205" customFormat="1" ht="60" customHeight="1">
      <c r="A649" s="241" t="s">
        <v>342</v>
      </c>
      <c r="B649" s="241"/>
      <c r="C649" s="241"/>
      <c r="D649" s="241"/>
      <c r="E649" s="241"/>
      <c r="F649" s="241"/>
      <c r="G649" s="241"/>
      <c r="H649" s="241"/>
      <c r="I649" s="241"/>
      <c r="J649" s="241"/>
      <c r="K649" s="241"/>
      <c r="L649" s="241"/>
      <c r="M649" s="241"/>
      <c r="N649" s="241"/>
      <c r="O649" s="241"/>
      <c r="P649" s="241"/>
      <c r="Q649" s="241"/>
      <c r="R649" s="241"/>
      <c r="S649" s="241"/>
      <c r="T649" s="141"/>
      <c r="U649" s="78"/>
      <c r="V649" s="101"/>
      <c r="W649" s="181"/>
      <c r="X649" s="181"/>
      <c r="Y649" s="180"/>
      <c r="Z649" s="180"/>
      <c r="AA649" s="180"/>
      <c r="AB649" s="180"/>
      <c r="AC649" s="180"/>
      <c r="AD649" s="204"/>
      <c r="AE649" s="204"/>
      <c r="AF649" s="204"/>
      <c r="AG649" s="204"/>
      <c r="AH649" s="204"/>
      <c r="AI649" s="204"/>
      <c r="AJ649" s="204"/>
      <c r="AK649" s="204"/>
      <c r="AL649" s="204"/>
      <c r="AM649" s="204"/>
      <c r="AN649" s="204"/>
      <c r="AO649" s="204"/>
      <c r="AP649" s="204"/>
      <c r="AQ649" s="204"/>
      <c r="AR649" s="204"/>
      <c r="AS649" s="204"/>
      <c r="AT649" s="204"/>
      <c r="AU649" s="204"/>
      <c r="AV649" s="204"/>
      <c r="AW649" s="204"/>
      <c r="AX649" s="204"/>
      <c r="AY649" s="204"/>
      <c r="AZ649" s="204"/>
      <c r="BA649" s="204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  <c r="BZ649" s="204"/>
      <c r="CA649" s="204"/>
      <c r="CB649" s="204"/>
      <c r="CC649" s="204"/>
      <c r="CD649" s="204"/>
      <c r="CE649" s="204"/>
      <c r="CF649" s="204"/>
      <c r="CG649" s="204"/>
      <c r="CH649" s="204"/>
      <c r="CI649" s="204"/>
      <c r="CJ649" s="204"/>
      <c r="CK649" s="204"/>
      <c r="CL649" s="204"/>
      <c r="CM649" s="204"/>
      <c r="CN649" s="204"/>
      <c r="CO649" s="204"/>
      <c r="CP649" s="204"/>
      <c r="CQ649" s="204"/>
      <c r="CR649" s="204"/>
      <c r="CS649" s="204"/>
      <c r="CT649" s="204"/>
      <c r="CU649" s="204"/>
      <c r="CV649" s="204"/>
      <c r="CW649" s="204"/>
      <c r="CX649" s="204"/>
      <c r="CY649" s="204"/>
      <c r="CZ649" s="204"/>
      <c r="DA649" s="204"/>
      <c r="DB649" s="204"/>
      <c r="DC649" s="204"/>
      <c r="DD649" s="204"/>
      <c r="DE649" s="204"/>
      <c r="DF649" s="204"/>
      <c r="DG649" s="204"/>
      <c r="DH649" s="204"/>
      <c r="DI649" s="204"/>
      <c r="DJ649" s="204"/>
      <c r="DK649" s="204"/>
      <c r="DL649" s="204"/>
      <c r="DM649" s="204"/>
      <c r="DN649" s="204"/>
      <c r="DO649" s="204"/>
      <c r="DP649" s="204"/>
      <c r="DQ649" s="204"/>
    </row>
    <row r="650" spans="1:24" ht="34.5" customHeight="1">
      <c r="A650" s="26">
        <v>7</v>
      </c>
      <c r="B650" s="33" t="s">
        <v>301</v>
      </c>
      <c r="C650" s="26">
        <v>0.5</v>
      </c>
      <c r="D650" s="28">
        <v>2464</v>
      </c>
      <c r="E650" s="28">
        <f>ROUND(C650*D650,0)</f>
        <v>1232</v>
      </c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32">
        <f>E650+O650</f>
        <v>1232</v>
      </c>
      <c r="Q650" s="32">
        <f aca="true" t="shared" si="293" ref="Q650:Q656">3200*C650</f>
        <v>1600</v>
      </c>
      <c r="R650" s="212">
        <f>Q650-P650</f>
        <v>368</v>
      </c>
      <c r="S650" s="183">
        <f aca="true" t="shared" si="294" ref="S650:S656">P650+R650</f>
        <v>1600</v>
      </c>
      <c r="T650" s="32">
        <f aca="true" t="shared" si="295" ref="T650:T657">S650*12</f>
        <v>19200</v>
      </c>
      <c r="U650" s="99"/>
      <c r="V650" s="17"/>
      <c r="W650" s="5"/>
      <c r="X650" s="5"/>
    </row>
    <row r="651" spans="1:29" ht="34.5" customHeight="1">
      <c r="A651" s="26">
        <v>5</v>
      </c>
      <c r="B651" s="33" t="s">
        <v>25</v>
      </c>
      <c r="C651" s="105">
        <v>1.5</v>
      </c>
      <c r="D651" s="31">
        <v>2176</v>
      </c>
      <c r="E651" s="31">
        <f>ROUND(C651*D651,0)</f>
        <v>3264</v>
      </c>
      <c r="F651" s="31"/>
      <c r="G651" s="31"/>
      <c r="H651" s="31"/>
      <c r="I651" s="31"/>
      <c r="J651" s="31"/>
      <c r="K651" s="31"/>
      <c r="L651" s="31"/>
      <c r="M651" s="31"/>
      <c r="N651" s="31"/>
      <c r="O651" s="28"/>
      <c r="P651" s="32">
        <f>E651+O651</f>
        <v>3264</v>
      </c>
      <c r="Q651" s="32">
        <f t="shared" si="293"/>
        <v>4800</v>
      </c>
      <c r="R651" s="212">
        <f>Q651-P651</f>
        <v>1536</v>
      </c>
      <c r="S651" s="183">
        <f t="shared" si="294"/>
        <v>4800</v>
      </c>
      <c r="T651" s="32">
        <f t="shared" si="295"/>
        <v>57600</v>
      </c>
      <c r="U651" s="99"/>
      <c r="V651" s="51"/>
      <c r="W651" s="5"/>
      <c r="X651" s="5"/>
      <c r="Y651" s="180"/>
      <c r="Z651" s="180"/>
      <c r="AA651" s="180"/>
      <c r="AB651" s="180"/>
      <c r="AC651" s="180"/>
    </row>
    <row r="652" spans="1:29" ht="34.5" customHeight="1">
      <c r="A652" s="37"/>
      <c r="B652" s="144" t="s">
        <v>347</v>
      </c>
      <c r="C652" s="30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2"/>
      <c r="Q652" s="32">
        <f t="shared" si="293"/>
        <v>0</v>
      </c>
      <c r="R652" s="212">
        <f>Q652-P652</f>
        <v>0</v>
      </c>
      <c r="S652" s="183">
        <f t="shared" si="294"/>
        <v>0</v>
      </c>
      <c r="T652" s="32">
        <f t="shared" si="295"/>
        <v>0</v>
      </c>
      <c r="U652" s="99"/>
      <c r="W652" s="86"/>
      <c r="Y652" s="272"/>
      <c r="Z652" s="272"/>
      <c r="AA652" s="272"/>
      <c r="AB652" s="272"/>
      <c r="AC652" s="272"/>
    </row>
    <row r="653" spans="1:29" ht="34.5" customHeight="1">
      <c r="A653" s="26">
        <v>9</v>
      </c>
      <c r="B653" s="33" t="s">
        <v>27</v>
      </c>
      <c r="C653" s="26">
        <v>0.5</v>
      </c>
      <c r="D653" s="28">
        <v>2768</v>
      </c>
      <c r="E653" s="31">
        <f>ROUND(C653*D653,0)</f>
        <v>1384</v>
      </c>
      <c r="F653" s="28"/>
      <c r="G653" s="28"/>
      <c r="H653" s="28"/>
      <c r="I653" s="28">
        <v>415</v>
      </c>
      <c r="J653" s="28">
        <v>277</v>
      </c>
      <c r="K653" s="28"/>
      <c r="L653" s="28"/>
      <c r="M653" s="28"/>
      <c r="N653" s="28"/>
      <c r="O653" s="28">
        <f>SUM(F653:N653)</f>
        <v>692</v>
      </c>
      <c r="P653" s="28">
        <f>E653+O653</f>
        <v>2076</v>
      </c>
      <c r="Q653" s="32">
        <f t="shared" si="293"/>
        <v>1600</v>
      </c>
      <c r="R653" s="212"/>
      <c r="S653" s="183">
        <f t="shared" si="294"/>
        <v>2076</v>
      </c>
      <c r="T653" s="32">
        <f t="shared" si="295"/>
        <v>24912</v>
      </c>
      <c r="U653" s="99"/>
      <c r="V653" s="17"/>
      <c r="W653" s="5"/>
      <c r="X653" s="5"/>
      <c r="Y653" s="272"/>
      <c r="Z653" s="272"/>
      <c r="AA653" s="272"/>
      <c r="AB653" s="272"/>
      <c r="AC653" s="272"/>
    </row>
    <row r="654" spans="1:29" ht="34.5" customHeight="1">
      <c r="A654" s="37">
        <v>7</v>
      </c>
      <c r="B654" s="33" t="s">
        <v>28</v>
      </c>
      <c r="C654" s="98">
        <v>0.5</v>
      </c>
      <c r="D654" s="31">
        <v>2464</v>
      </c>
      <c r="E654" s="31">
        <f>ROUND(C654*D654,0)</f>
        <v>1232</v>
      </c>
      <c r="F654" s="31"/>
      <c r="G654" s="31"/>
      <c r="H654" s="31"/>
      <c r="I654" s="31">
        <v>246</v>
      </c>
      <c r="J654" s="31">
        <v>246</v>
      </c>
      <c r="K654" s="31"/>
      <c r="L654" s="31"/>
      <c r="M654" s="31">
        <v>185</v>
      </c>
      <c r="N654" s="31"/>
      <c r="O654" s="28">
        <f>SUM(F654:N654)</f>
        <v>677</v>
      </c>
      <c r="P654" s="32">
        <f>E654+O654</f>
        <v>1909</v>
      </c>
      <c r="Q654" s="32">
        <f t="shared" si="293"/>
        <v>1600</v>
      </c>
      <c r="R654" s="212"/>
      <c r="S654" s="183">
        <f t="shared" si="294"/>
        <v>1909</v>
      </c>
      <c r="T654" s="32">
        <f t="shared" si="295"/>
        <v>22908</v>
      </c>
      <c r="U654" s="99"/>
      <c r="V654" s="51"/>
      <c r="W654" s="5"/>
      <c r="X654" s="5"/>
      <c r="Y654" s="272"/>
      <c r="Z654" s="272"/>
      <c r="AA654" s="272"/>
      <c r="AB654" s="272"/>
      <c r="AC654" s="272"/>
    </row>
    <row r="655" spans="1:29" ht="34.5" customHeight="1">
      <c r="A655" s="37">
        <v>6</v>
      </c>
      <c r="B655" s="29" t="s">
        <v>181</v>
      </c>
      <c r="C655" s="98">
        <v>27.5</v>
      </c>
      <c r="D655" s="31">
        <v>2320</v>
      </c>
      <c r="E655" s="31">
        <f>ROUND(C655*D655,0)</f>
        <v>63800</v>
      </c>
      <c r="F655" s="31"/>
      <c r="G655" s="31"/>
      <c r="H655" s="31"/>
      <c r="I655" s="31"/>
      <c r="J655" s="31"/>
      <c r="K655" s="31"/>
      <c r="L655" s="31"/>
      <c r="M655" s="31"/>
      <c r="N655" s="31"/>
      <c r="O655" s="28"/>
      <c r="P655" s="32">
        <f>E655+O655</f>
        <v>63800</v>
      </c>
      <c r="Q655" s="32">
        <f t="shared" si="293"/>
        <v>88000</v>
      </c>
      <c r="R655" s="212">
        <f>Q655-P655</f>
        <v>24200</v>
      </c>
      <c r="S655" s="183">
        <f t="shared" si="294"/>
        <v>88000</v>
      </c>
      <c r="T655" s="32">
        <f t="shared" si="295"/>
        <v>1056000</v>
      </c>
      <c r="U655" s="99"/>
      <c r="V655" s="51"/>
      <c r="W655" s="5"/>
      <c r="X655" s="5"/>
      <c r="Y655" s="272"/>
      <c r="Z655" s="272"/>
      <c r="AA655" s="272"/>
      <c r="AB655" s="272"/>
      <c r="AC655" s="272"/>
    </row>
    <row r="656" spans="1:29" ht="34.5" customHeight="1">
      <c r="A656" s="37">
        <v>5</v>
      </c>
      <c r="B656" s="29" t="s">
        <v>25</v>
      </c>
      <c r="C656" s="98">
        <v>7.5</v>
      </c>
      <c r="D656" s="31">
        <v>2176</v>
      </c>
      <c r="E656" s="31">
        <f>ROUND(C656*D656,0)</f>
        <v>16320</v>
      </c>
      <c r="F656" s="31"/>
      <c r="G656" s="31"/>
      <c r="H656" s="31"/>
      <c r="I656" s="31"/>
      <c r="J656" s="31"/>
      <c r="K656" s="31"/>
      <c r="L656" s="31"/>
      <c r="M656" s="31"/>
      <c r="N656" s="31"/>
      <c r="O656" s="28"/>
      <c r="P656" s="32">
        <f>E656+O656</f>
        <v>16320</v>
      </c>
      <c r="Q656" s="32">
        <f t="shared" si="293"/>
        <v>24000</v>
      </c>
      <c r="R656" s="212">
        <f>Q656-P656</f>
        <v>7680</v>
      </c>
      <c r="S656" s="183">
        <f t="shared" si="294"/>
        <v>24000</v>
      </c>
      <c r="T656" s="32">
        <f t="shared" si="295"/>
        <v>288000</v>
      </c>
      <c r="U656" s="99"/>
      <c r="V656" s="51"/>
      <c r="W656" s="5"/>
      <c r="X656" s="5"/>
      <c r="Y656" s="272"/>
      <c r="Z656" s="272"/>
      <c r="AA656" s="272"/>
      <c r="AB656" s="272"/>
      <c r="AC656" s="272"/>
    </row>
    <row r="657" spans="1:29" ht="37.5" customHeight="1">
      <c r="A657" s="26"/>
      <c r="B657" s="34" t="s">
        <v>119</v>
      </c>
      <c r="C657" s="43">
        <f>SUM(C650:C656)</f>
        <v>38</v>
      </c>
      <c r="D657" s="43"/>
      <c r="E657" s="43">
        <f aca="true" t="shared" si="296" ref="E657:P657">SUM(E650:E656)</f>
        <v>87232</v>
      </c>
      <c r="F657" s="43">
        <f t="shared" si="296"/>
        <v>0</v>
      </c>
      <c r="G657" s="43">
        <f t="shared" si="296"/>
        <v>0</v>
      </c>
      <c r="H657" s="43">
        <f t="shared" si="296"/>
        <v>0</v>
      </c>
      <c r="I657" s="43">
        <f t="shared" si="296"/>
        <v>661</v>
      </c>
      <c r="J657" s="43">
        <f t="shared" si="296"/>
        <v>523</v>
      </c>
      <c r="K657" s="43">
        <f t="shared" si="296"/>
        <v>0</v>
      </c>
      <c r="L657" s="43">
        <f t="shared" si="296"/>
        <v>0</v>
      </c>
      <c r="M657" s="43">
        <f t="shared" si="296"/>
        <v>185</v>
      </c>
      <c r="N657" s="43">
        <f t="shared" si="296"/>
        <v>0</v>
      </c>
      <c r="O657" s="43">
        <f t="shared" si="296"/>
        <v>1369</v>
      </c>
      <c r="P657" s="43">
        <f t="shared" si="296"/>
        <v>88601</v>
      </c>
      <c r="Q657" s="43"/>
      <c r="R657" s="76">
        <f>SUM(R650:R656)</f>
        <v>33784</v>
      </c>
      <c r="S657" s="43">
        <f>SUM(S650:S656)</f>
        <v>122385</v>
      </c>
      <c r="T657" s="40">
        <f t="shared" si="295"/>
        <v>1468620</v>
      </c>
      <c r="U657" s="101"/>
      <c r="V657" s="51"/>
      <c r="W657" s="5"/>
      <c r="X657" s="5"/>
      <c r="Y657" s="272"/>
      <c r="Z657" s="272"/>
      <c r="AA657" s="272"/>
      <c r="AB657" s="272"/>
      <c r="AC657" s="272"/>
    </row>
    <row r="658" spans="1:29" ht="63" customHeight="1">
      <c r="A658" s="242" t="s">
        <v>345</v>
      </c>
      <c r="B658" s="242"/>
      <c r="C658" s="242"/>
      <c r="D658" s="242"/>
      <c r="E658" s="242"/>
      <c r="F658" s="242"/>
      <c r="G658" s="242"/>
      <c r="H658" s="242"/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13"/>
      <c r="U658" s="115"/>
      <c r="V658" s="51"/>
      <c r="W658" s="5"/>
      <c r="X658" s="5"/>
      <c r="Y658" s="2"/>
      <c r="Z658" s="2"/>
      <c r="AA658" s="2"/>
      <c r="AB658" s="2"/>
      <c r="AC658" s="2"/>
    </row>
    <row r="659" spans="1:24" ht="34.5" customHeight="1">
      <c r="A659" s="37">
        <v>9</v>
      </c>
      <c r="B659" s="29" t="s">
        <v>11</v>
      </c>
      <c r="C659" s="98">
        <v>1</v>
      </c>
      <c r="D659" s="31">
        <v>2768</v>
      </c>
      <c r="E659" s="31">
        <f>ROUND(C659*D659,0)</f>
        <v>2768</v>
      </c>
      <c r="F659" s="31"/>
      <c r="G659" s="31"/>
      <c r="H659" s="31"/>
      <c r="I659" s="31"/>
      <c r="J659" s="31"/>
      <c r="K659" s="31"/>
      <c r="L659" s="31"/>
      <c r="M659" s="31"/>
      <c r="N659" s="31"/>
      <c r="O659" s="28">
        <f>SUM(F659:N659)</f>
        <v>0</v>
      </c>
      <c r="P659" s="32">
        <f>E659+O659</f>
        <v>2768</v>
      </c>
      <c r="Q659" s="32">
        <f>3200*C659</f>
        <v>3200</v>
      </c>
      <c r="R659" s="212">
        <f>Q659-P659</f>
        <v>432</v>
      </c>
      <c r="S659" s="183">
        <f aca="true" t="shared" si="297" ref="S659:S664">P659+R659</f>
        <v>3200</v>
      </c>
      <c r="T659" s="32">
        <f aca="true" t="shared" si="298" ref="T659:T664">S659*12</f>
        <v>38400</v>
      </c>
      <c r="U659" s="99"/>
      <c r="V659" s="51"/>
      <c r="W659" s="5"/>
      <c r="X659" s="5"/>
    </row>
    <row r="660" spans="1:24" ht="34.5" customHeight="1">
      <c r="A660" s="26">
        <v>7</v>
      </c>
      <c r="B660" s="33" t="s">
        <v>301</v>
      </c>
      <c r="C660" s="26">
        <v>2</v>
      </c>
      <c r="D660" s="28">
        <v>2464</v>
      </c>
      <c r="E660" s="28">
        <f>ROUND(C660*D660,0)</f>
        <v>4928</v>
      </c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32">
        <f>E660+O660</f>
        <v>4928</v>
      </c>
      <c r="Q660" s="32">
        <f>3200*C660</f>
        <v>6400</v>
      </c>
      <c r="R660" s="212">
        <f>Q660-P660</f>
        <v>1472</v>
      </c>
      <c r="S660" s="183">
        <f t="shared" si="297"/>
        <v>6400</v>
      </c>
      <c r="T660" s="32">
        <f t="shared" si="298"/>
        <v>76800</v>
      </c>
      <c r="U660" s="99"/>
      <c r="V660" s="17"/>
      <c r="W660" s="5"/>
      <c r="X660" s="5"/>
    </row>
    <row r="661" spans="1:24" ht="34.5" customHeight="1">
      <c r="A661" s="107">
        <v>7</v>
      </c>
      <c r="B661" s="33" t="s">
        <v>28</v>
      </c>
      <c r="C661" s="26">
        <v>3.5</v>
      </c>
      <c r="D661" s="26">
        <v>2464</v>
      </c>
      <c r="E661" s="28">
        <f>ROUND(C661*D661,0)</f>
        <v>8624</v>
      </c>
      <c r="F661" s="46"/>
      <c r="G661" s="46"/>
      <c r="H661" s="46"/>
      <c r="I661" s="28">
        <v>739</v>
      </c>
      <c r="J661" s="28">
        <v>1725</v>
      </c>
      <c r="K661" s="46"/>
      <c r="L661" s="46"/>
      <c r="M661" s="28">
        <v>185</v>
      </c>
      <c r="N661" s="46"/>
      <c r="O661" s="31">
        <f>SUM(F661:N661)</f>
        <v>2649</v>
      </c>
      <c r="P661" s="28">
        <f>E661+O661</f>
        <v>11273</v>
      </c>
      <c r="Q661" s="32">
        <f>3200*C661</f>
        <v>11200</v>
      </c>
      <c r="R661" s="212"/>
      <c r="S661" s="183">
        <f t="shared" si="297"/>
        <v>11273</v>
      </c>
      <c r="T661" s="32">
        <f t="shared" si="298"/>
        <v>135276</v>
      </c>
      <c r="U661" s="99"/>
      <c r="V661" s="51"/>
      <c r="W661" s="7"/>
      <c r="X661" s="7"/>
    </row>
    <row r="662" spans="1:24" ht="34.5" customHeight="1">
      <c r="A662" s="107">
        <v>6</v>
      </c>
      <c r="B662" s="33" t="s">
        <v>186</v>
      </c>
      <c r="C662" s="26">
        <v>0.5</v>
      </c>
      <c r="D662" s="31">
        <v>2320</v>
      </c>
      <c r="E662" s="28">
        <f>ROUND(C662*D662,0)</f>
        <v>1160</v>
      </c>
      <c r="F662" s="46"/>
      <c r="G662" s="46"/>
      <c r="H662" s="46"/>
      <c r="I662" s="46"/>
      <c r="J662" s="46"/>
      <c r="K662" s="46"/>
      <c r="L662" s="46"/>
      <c r="M662" s="46"/>
      <c r="N662" s="46"/>
      <c r="O662" s="31">
        <f>SUM(F662:N662)</f>
        <v>0</v>
      </c>
      <c r="P662" s="28">
        <f>E662+O662</f>
        <v>1160</v>
      </c>
      <c r="Q662" s="32">
        <f>3200*C662</f>
        <v>1600</v>
      </c>
      <c r="R662" s="212">
        <f>Q662-P662</f>
        <v>440</v>
      </c>
      <c r="S662" s="183">
        <f t="shared" si="297"/>
        <v>1600</v>
      </c>
      <c r="T662" s="32">
        <f t="shared" si="298"/>
        <v>19200</v>
      </c>
      <c r="U662" s="99"/>
      <c r="V662" s="17"/>
      <c r="W662" s="7"/>
      <c r="X662" s="7"/>
    </row>
    <row r="663" spans="1:24" s="79" customFormat="1" ht="34.5" customHeight="1">
      <c r="A663" s="26">
        <v>5</v>
      </c>
      <c r="B663" s="33" t="s">
        <v>358</v>
      </c>
      <c r="C663" s="26">
        <v>0.5</v>
      </c>
      <c r="D663" s="31">
        <v>2176</v>
      </c>
      <c r="E663" s="31">
        <f>ROUND(C663*D663,0)</f>
        <v>1088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>
        <f>SUM(F663:N663)</f>
        <v>0</v>
      </c>
      <c r="P663" s="28">
        <f>E663+O663</f>
        <v>1088</v>
      </c>
      <c r="Q663" s="32">
        <f>3200*C663</f>
        <v>1600</v>
      </c>
      <c r="R663" s="212">
        <f>Q663-P663</f>
        <v>512</v>
      </c>
      <c r="S663" s="183">
        <f t="shared" si="297"/>
        <v>1600</v>
      </c>
      <c r="T663" s="32">
        <f t="shared" si="298"/>
        <v>19200</v>
      </c>
      <c r="U663" s="99"/>
      <c r="V663" s="17"/>
      <c r="W663" s="5"/>
      <c r="X663" s="5"/>
    </row>
    <row r="664" spans="1:29" ht="37.5" customHeight="1">
      <c r="A664" s="26"/>
      <c r="B664" s="34" t="s">
        <v>119</v>
      </c>
      <c r="C664" s="43">
        <f>SUM(C658:C663)</f>
        <v>7.5</v>
      </c>
      <c r="D664" s="43"/>
      <c r="E664" s="43">
        <f aca="true" t="shared" si="299" ref="E664:P664">SUM(E658:E663)</f>
        <v>18568</v>
      </c>
      <c r="F664" s="43">
        <f t="shared" si="299"/>
        <v>0</v>
      </c>
      <c r="G664" s="43">
        <f t="shared" si="299"/>
        <v>0</v>
      </c>
      <c r="H664" s="43">
        <f t="shared" si="299"/>
        <v>0</v>
      </c>
      <c r="I664" s="43">
        <f t="shared" si="299"/>
        <v>739</v>
      </c>
      <c r="J664" s="43">
        <f t="shared" si="299"/>
        <v>1725</v>
      </c>
      <c r="K664" s="43">
        <f t="shared" si="299"/>
        <v>0</v>
      </c>
      <c r="L664" s="43">
        <f t="shared" si="299"/>
        <v>0</v>
      </c>
      <c r="M664" s="43">
        <f t="shared" si="299"/>
        <v>185</v>
      </c>
      <c r="N664" s="43">
        <f t="shared" si="299"/>
        <v>0</v>
      </c>
      <c r="O664" s="43">
        <f t="shared" si="299"/>
        <v>2649</v>
      </c>
      <c r="P664" s="43">
        <f t="shared" si="299"/>
        <v>21217</v>
      </c>
      <c r="Q664" s="43"/>
      <c r="R664" s="76">
        <f>SUM(R659:R663)</f>
        <v>2856</v>
      </c>
      <c r="S664" s="40">
        <f t="shared" si="297"/>
        <v>24073</v>
      </c>
      <c r="T664" s="40">
        <f t="shared" si="298"/>
        <v>288876</v>
      </c>
      <c r="U664" s="101"/>
      <c r="V664" s="51"/>
      <c r="W664" s="5"/>
      <c r="X664" s="5"/>
      <c r="Y664" s="2"/>
      <c r="Z664" s="2"/>
      <c r="AA664" s="2"/>
      <c r="AB664" s="2"/>
      <c r="AC664" s="2"/>
    </row>
    <row r="665" spans="1:24" ht="57" customHeight="1">
      <c r="A665" s="230" t="s">
        <v>340</v>
      </c>
      <c r="B665" s="231"/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2"/>
      <c r="T665" s="141"/>
      <c r="U665" s="78"/>
      <c r="V665" s="101"/>
      <c r="W665" s="5"/>
      <c r="X665" s="5"/>
    </row>
    <row r="666" spans="1:24" ht="34.5" customHeight="1">
      <c r="A666" s="37">
        <v>9</v>
      </c>
      <c r="B666" s="29" t="s">
        <v>11</v>
      </c>
      <c r="C666" s="98">
        <v>1</v>
      </c>
      <c r="D666" s="31">
        <v>2768</v>
      </c>
      <c r="E666" s="31">
        <f>ROUND(C666*D666,0)</f>
        <v>2768</v>
      </c>
      <c r="F666" s="31"/>
      <c r="G666" s="31"/>
      <c r="H666" s="31"/>
      <c r="I666" s="31"/>
      <c r="J666" s="31"/>
      <c r="K666" s="31"/>
      <c r="L666" s="31"/>
      <c r="M666" s="31"/>
      <c r="N666" s="31"/>
      <c r="O666" s="28">
        <f>SUM(F666:N666)</f>
        <v>0</v>
      </c>
      <c r="P666" s="32">
        <f>E666+O666</f>
        <v>2768</v>
      </c>
      <c r="Q666" s="32">
        <f>3200*C666</f>
        <v>3200</v>
      </c>
      <c r="R666" s="212">
        <f>Q666-P666</f>
        <v>432</v>
      </c>
      <c r="S666" s="183">
        <f>P666+R666</f>
        <v>3200</v>
      </c>
      <c r="T666" s="32">
        <f>S666*12</f>
        <v>38400</v>
      </c>
      <c r="U666" s="99"/>
      <c r="V666" s="51"/>
      <c r="W666" s="5"/>
      <c r="X666" s="5"/>
    </row>
    <row r="667" spans="1:24" ht="37.5" customHeight="1">
      <c r="A667" s="26"/>
      <c r="B667" s="53" t="s">
        <v>119</v>
      </c>
      <c r="C667" s="43">
        <f>SUM(C666)</f>
        <v>1</v>
      </c>
      <c r="D667" s="43"/>
      <c r="E667" s="46">
        <f aca="true" t="shared" si="300" ref="E667:P667">SUM(E666)</f>
        <v>2768</v>
      </c>
      <c r="F667" s="46">
        <f t="shared" si="300"/>
        <v>0</v>
      </c>
      <c r="G667" s="46">
        <f t="shared" si="300"/>
        <v>0</v>
      </c>
      <c r="H667" s="46">
        <f t="shared" si="300"/>
        <v>0</v>
      </c>
      <c r="I667" s="46">
        <f t="shared" si="300"/>
        <v>0</v>
      </c>
      <c r="J667" s="46">
        <f t="shared" si="300"/>
        <v>0</v>
      </c>
      <c r="K667" s="46">
        <f t="shared" si="300"/>
        <v>0</v>
      </c>
      <c r="L667" s="46">
        <f t="shared" si="300"/>
        <v>0</v>
      </c>
      <c r="M667" s="46">
        <f t="shared" si="300"/>
        <v>0</v>
      </c>
      <c r="N667" s="46">
        <f t="shared" si="300"/>
        <v>0</v>
      </c>
      <c r="O667" s="46">
        <f t="shared" si="300"/>
        <v>0</v>
      </c>
      <c r="P667" s="46">
        <f t="shared" si="300"/>
        <v>2768</v>
      </c>
      <c r="Q667" s="46"/>
      <c r="R667" s="76">
        <f>SUM(R666)</f>
        <v>432</v>
      </c>
      <c r="S667" s="40">
        <f>P667+R667</f>
        <v>3200</v>
      </c>
      <c r="T667" s="40">
        <f>S667*12</f>
        <v>38400</v>
      </c>
      <c r="U667" s="101"/>
      <c r="V667" s="101"/>
      <c r="W667" s="5"/>
      <c r="X667" s="5"/>
    </row>
    <row r="668" spans="1:24" ht="57" customHeight="1">
      <c r="A668" s="230" t="s">
        <v>339</v>
      </c>
      <c r="B668" s="231"/>
      <c r="C668" s="231"/>
      <c r="D668" s="231"/>
      <c r="E668" s="231"/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2"/>
      <c r="T668" s="141"/>
      <c r="U668" s="78"/>
      <c r="V668" s="102"/>
      <c r="W668" s="5"/>
      <c r="X668" s="5"/>
    </row>
    <row r="669" spans="1:24" ht="34.5" customHeight="1">
      <c r="A669" s="26">
        <v>11</v>
      </c>
      <c r="B669" s="33" t="s">
        <v>137</v>
      </c>
      <c r="C669" s="26">
        <v>0.5</v>
      </c>
      <c r="D669" s="28">
        <v>3152</v>
      </c>
      <c r="E669" s="31">
        <f>ROUND(C669*D669,0)</f>
        <v>1576</v>
      </c>
      <c r="F669" s="46"/>
      <c r="G669" s="46"/>
      <c r="H669" s="46"/>
      <c r="I669" s="47">
        <v>315</v>
      </c>
      <c r="J669" s="47">
        <v>315</v>
      </c>
      <c r="K669" s="46"/>
      <c r="L669" s="46"/>
      <c r="M669" s="46"/>
      <c r="N669" s="46"/>
      <c r="O669" s="28">
        <f>SUM(F669:N669)</f>
        <v>630</v>
      </c>
      <c r="P669" s="32">
        <f>E669+O669</f>
        <v>2206</v>
      </c>
      <c r="Q669" s="32">
        <f>3200*C669</f>
        <v>1600</v>
      </c>
      <c r="R669" s="212"/>
      <c r="S669" s="183">
        <f aca="true" t="shared" si="301" ref="S669:S674">P669+R669</f>
        <v>2206</v>
      </c>
      <c r="T669" s="32">
        <f aca="true" t="shared" si="302" ref="T669:T674">S669*12</f>
        <v>26472</v>
      </c>
      <c r="U669" s="99"/>
      <c r="V669" s="51"/>
      <c r="W669" s="5"/>
      <c r="X669" s="5"/>
    </row>
    <row r="670" spans="1:24" ht="34.5" customHeight="1">
      <c r="A670" s="26">
        <v>10</v>
      </c>
      <c r="B670" s="29" t="s">
        <v>10</v>
      </c>
      <c r="C670" s="26">
        <v>1</v>
      </c>
      <c r="D670" s="28">
        <v>2912</v>
      </c>
      <c r="E670" s="31">
        <f>ROUND(C670*D670,0)</f>
        <v>2912</v>
      </c>
      <c r="F670" s="46"/>
      <c r="G670" s="46"/>
      <c r="H670" s="46"/>
      <c r="I670" s="46"/>
      <c r="J670" s="46"/>
      <c r="K670" s="46"/>
      <c r="L670" s="46"/>
      <c r="M670" s="46"/>
      <c r="N670" s="46"/>
      <c r="O670" s="28">
        <f>SUM(F670:N670)</f>
        <v>0</v>
      </c>
      <c r="P670" s="32">
        <f>E670+O670</f>
        <v>2912</v>
      </c>
      <c r="Q670" s="32">
        <f>3200*C670</f>
        <v>3200</v>
      </c>
      <c r="R670" s="212">
        <f>Q670-P670</f>
        <v>288</v>
      </c>
      <c r="S670" s="183">
        <f t="shared" si="301"/>
        <v>3200</v>
      </c>
      <c r="T670" s="32">
        <f t="shared" si="302"/>
        <v>38400</v>
      </c>
      <c r="U670" s="99"/>
      <c r="V670" s="51"/>
      <c r="W670" s="5"/>
      <c r="X670" s="5"/>
    </row>
    <row r="671" spans="1:24" ht="34.5" customHeight="1">
      <c r="A671" s="26">
        <v>7</v>
      </c>
      <c r="B671" s="33" t="s">
        <v>19</v>
      </c>
      <c r="C671" s="26">
        <v>1.5</v>
      </c>
      <c r="D671" s="28">
        <v>2464</v>
      </c>
      <c r="E671" s="31">
        <f>ROUND(C671*D671,0)</f>
        <v>3696</v>
      </c>
      <c r="F671" s="46"/>
      <c r="G671" s="46"/>
      <c r="H671" s="46"/>
      <c r="I671" s="46"/>
      <c r="J671" s="46"/>
      <c r="K671" s="46"/>
      <c r="L671" s="46"/>
      <c r="M671" s="46"/>
      <c r="N671" s="46"/>
      <c r="O671" s="28">
        <f>SUM(F671:N671)</f>
        <v>0</v>
      </c>
      <c r="P671" s="32">
        <f>E671+O671</f>
        <v>3696</v>
      </c>
      <c r="Q671" s="32">
        <f>3200*C671</f>
        <v>4800</v>
      </c>
      <c r="R671" s="212">
        <f>Q671-P671</f>
        <v>1104</v>
      </c>
      <c r="S671" s="183">
        <f t="shared" si="301"/>
        <v>4800</v>
      </c>
      <c r="T671" s="32">
        <f t="shared" si="302"/>
        <v>57600</v>
      </c>
      <c r="U671" s="99"/>
      <c r="V671" s="51"/>
      <c r="W671" s="5"/>
      <c r="X671" s="5"/>
    </row>
    <row r="672" spans="1:24" ht="34.5" customHeight="1">
      <c r="A672" s="26">
        <v>6</v>
      </c>
      <c r="B672" s="33" t="s">
        <v>186</v>
      </c>
      <c r="C672" s="26">
        <v>1</v>
      </c>
      <c r="D672" s="31">
        <v>2320</v>
      </c>
      <c r="E672" s="31">
        <f>ROUND(C672*D672,0)</f>
        <v>2320</v>
      </c>
      <c r="F672" s="46"/>
      <c r="G672" s="46"/>
      <c r="H672" s="46"/>
      <c r="I672" s="46"/>
      <c r="J672" s="46"/>
      <c r="K672" s="46"/>
      <c r="L672" s="46"/>
      <c r="M672" s="46"/>
      <c r="N672" s="46"/>
      <c r="O672" s="28">
        <f>SUM(F672:N672)</f>
        <v>0</v>
      </c>
      <c r="P672" s="32">
        <f>E672+O672</f>
        <v>2320</v>
      </c>
      <c r="Q672" s="32">
        <f>3200*C672</f>
        <v>3200</v>
      </c>
      <c r="R672" s="212">
        <f>Q672-P672</f>
        <v>880</v>
      </c>
      <c r="S672" s="183">
        <f t="shared" si="301"/>
        <v>3200</v>
      </c>
      <c r="T672" s="32">
        <f t="shared" si="302"/>
        <v>38400</v>
      </c>
      <c r="U672" s="99"/>
      <c r="V672" s="51"/>
      <c r="W672" s="5"/>
      <c r="X672" s="5"/>
    </row>
    <row r="673" spans="1:29" s="2" customFormat="1" ht="34.5" customHeight="1">
      <c r="A673" s="26">
        <v>5</v>
      </c>
      <c r="B673" s="33" t="s">
        <v>358</v>
      </c>
      <c r="C673" s="26">
        <v>2</v>
      </c>
      <c r="D673" s="31">
        <v>2176</v>
      </c>
      <c r="E673" s="31">
        <f>ROUND(C673*D673,0)</f>
        <v>4352</v>
      </c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32">
        <f>E673+O673</f>
        <v>4352</v>
      </c>
      <c r="Q673" s="32">
        <f>3200*C673</f>
        <v>6400</v>
      </c>
      <c r="R673" s="212">
        <f>Q673-P673</f>
        <v>2048</v>
      </c>
      <c r="S673" s="183">
        <f t="shared" si="301"/>
        <v>6400</v>
      </c>
      <c r="T673" s="32">
        <f t="shared" si="302"/>
        <v>76800</v>
      </c>
      <c r="U673" s="99"/>
      <c r="V673" s="51"/>
      <c r="W673" s="5"/>
      <c r="X673" s="5"/>
      <c r="Y673" s="1"/>
      <c r="Z673" s="1"/>
      <c r="AA673" s="1"/>
      <c r="AB673" s="1"/>
      <c r="AC673" s="1"/>
    </row>
    <row r="674" spans="1:24" ht="37.5" customHeight="1">
      <c r="A674" s="26"/>
      <c r="B674" s="44" t="s">
        <v>119</v>
      </c>
      <c r="C674" s="43">
        <f>SUM(C669:C673)</f>
        <v>6</v>
      </c>
      <c r="D674" s="43"/>
      <c r="E674" s="46">
        <f aca="true" t="shared" si="303" ref="E674:P674">SUM(E669:E673)</f>
        <v>14856</v>
      </c>
      <c r="F674" s="46">
        <f t="shared" si="303"/>
        <v>0</v>
      </c>
      <c r="G674" s="46">
        <f t="shared" si="303"/>
        <v>0</v>
      </c>
      <c r="H674" s="46">
        <f t="shared" si="303"/>
        <v>0</v>
      </c>
      <c r="I674" s="46">
        <f t="shared" si="303"/>
        <v>315</v>
      </c>
      <c r="J674" s="46">
        <f t="shared" si="303"/>
        <v>315</v>
      </c>
      <c r="K674" s="46">
        <f t="shared" si="303"/>
        <v>0</v>
      </c>
      <c r="L674" s="46">
        <f t="shared" si="303"/>
        <v>0</v>
      </c>
      <c r="M674" s="46">
        <f t="shared" si="303"/>
        <v>0</v>
      </c>
      <c r="N674" s="46">
        <f t="shared" si="303"/>
        <v>0</v>
      </c>
      <c r="O674" s="46">
        <f t="shared" si="303"/>
        <v>630</v>
      </c>
      <c r="P674" s="46">
        <f t="shared" si="303"/>
        <v>15486</v>
      </c>
      <c r="Q674" s="46"/>
      <c r="R674" s="76">
        <f>SUM(R669:R673)</f>
        <v>4320</v>
      </c>
      <c r="S674" s="40">
        <f t="shared" si="301"/>
        <v>19806</v>
      </c>
      <c r="T674" s="40">
        <f t="shared" si="302"/>
        <v>237672</v>
      </c>
      <c r="U674" s="101"/>
      <c r="V674" s="101"/>
      <c r="W674" s="5"/>
      <c r="X674" s="5"/>
    </row>
    <row r="675" spans="1:24" ht="57" customHeight="1">
      <c r="A675" s="236" t="s">
        <v>303</v>
      </c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8"/>
      <c r="T675" s="213"/>
      <c r="U675" s="115"/>
      <c r="V675" s="99"/>
      <c r="W675" s="5"/>
      <c r="X675" s="5"/>
    </row>
    <row r="676" spans="1:24" ht="34.5" customHeight="1">
      <c r="A676" s="26">
        <v>10</v>
      </c>
      <c r="B676" s="106" t="s">
        <v>17</v>
      </c>
      <c r="C676" s="56">
        <v>1</v>
      </c>
      <c r="D676" s="47">
        <v>2912</v>
      </c>
      <c r="E676" s="21">
        <f>ROUND(C676*D676,0)</f>
        <v>2912</v>
      </c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32">
        <f>E676+O676</f>
        <v>2912</v>
      </c>
      <c r="Q676" s="32">
        <f>3200*C676</f>
        <v>3200</v>
      </c>
      <c r="R676" s="212">
        <f>Q676-P676</f>
        <v>288</v>
      </c>
      <c r="S676" s="183">
        <f>P676+R676</f>
        <v>3200</v>
      </c>
      <c r="T676" s="32">
        <f>S676*12</f>
        <v>38400</v>
      </c>
      <c r="U676" s="99"/>
      <c r="V676" s="51"/>
      <c r="W676" s="5"/>
      <c r="X676" s="5"/>
    </row>
    <row r="677" spans="1:24" ht="34.5" customHeight="1">
      <c r="A677" s="26">
        <v>6</v>
      </c>
      <c r="B677" s="29" t="s">
        <v>186</v>
      </c>
      <c r="C677" s="56">
        <v>1.5</v>
      </c>
      <c r="D677" s="31">
        <v>2320</v>
      </c>
      <c r="E677" s="31">
        <f>ROUND(C677*D677,0)</f>
        <v>3480</v>
      </c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32">
        <f>E677+O677</f>
        <v>3480</v>
      </c>
      <c r="Q677" s="32">
        <f>3200*C677</f>
        <v>4800</v>
      </c>
      <c r="R677" s="212">
        <f>Q677-P677</f>
        <v>1320</v>
      </c>
      <c r="S677" s="183">
        <f>P677+R677</f>
        <v>4800</v>
      </c>
      <c r="T677" s="32">
        <f>S677*12</f>
        <v>57600</v>
      </c>
      <c r="U677" s="99"/>
      <c r="V677" s="51"/>
      <c r="W677" s="5"/>
      <c r="X677" s="5"/>
    </row>
    <row r="678" spans="1:24" ht="34.5" customHeight="1">
      <c r="A678" s="126">
        <v>5</v>
      </c>
      <c r="B678" s="33" t="s">
        <v>358</v>
      </c>
      <c r="C678" s="127">
        <v>0.5</v>
      </c>
      <c r="D678" s="31">
        <v>2176</v>
      </c>
      <c r="E678" s="134">
        <f>ROUND(C678*D678,0)</f>
        <v>1088</v>
      </c>
      <c r="F678" s="114"/>
      <c r="G678" s="114"/>
      <c r="H678" s="114"/>
      <c r="I678" s="114"/>
      <c r="J678" s="114"/>
      <c r="K678" s="114"/>
      <c r="L678" s="114"/>
      <c r="M678" s="114"/>
      <c r="N678" s="128"/>
      <c r="O678" s="28">
        <f>SUM(F678:N678)</f>
        <v>0</v>
      </c>
      <c r="P678" s="135">
        <f>E678+O678</f>
        <v>1088</v>
      </c>
      <c r="Q678" s="32">
        <f>3200*C678</f>
        <v>1600</v>
      </c>
      <c r="R678" s="212">
        <f>Q678-P678</f>
        <v>512</v>
      </c>
      <c r="S678" s="183">
        <f>P678+R678</f>
        <v>1600</v>
      </c>
      <c r="T678" s="32">
        <f>S678*12</f>
        <v>19200</v>
      </c>
      <c r="U678" s="99"/>
      <c r="V678" s="51"/>
      <c r="W678" s="5"/>
      <c r="X678" s="5"/>
    </row>
    <row r="679" spans="1:24" ht="37.5" customHeight="1">
      <c r="A679" s="26"/>
      <c r="B679" s="44" t="s">
        <v>119</v>
      </c>
      <c r="C679" s="43">
        <f>SUM(C676:C678)</f>
        <v>3</v>
      </c>
      <c r="D679" s="43"/>
      <c r="E679" s="43">
        <f aca="true" t="shared" si="304" ref="E679:P679">SUM(E676:E678)</f>
        <v>7480</v>
      </c>
      <c r="F679" s="43">
        <f t="shared" si="304"/>
        <v>0</v>
      </c>
      <c r="G679" s="43">
        <f t="shared" si="304"/>
        <v>0</v>
      </c>
      <c r="H679" s="43">
        <f t="shared" si="304"/>
        <v>0</v>
      </c>
      <c r="I679" s="43">
        <f t="shared" si="304"/>
        <v>0</v>
      </c>
      <c r="J679" s="43">
        <f t="shared" si="304"/>
        <v>0</v>
      </c>
      <c r="K679" s="43">
        <f t="shared" si="304"/>
        <v>0</v>
      </c>
      <c r="L679" s="43">
        <f t="shared" si="304"/>
        <v>0</v>
      </c>
      <c r="M679" s="43">
        <f t="shared" si="304"/>
        <v>0</v>
      </c>
      <c r="N679" s="43">
        <f t="shared" si="304"/>
        <v>0</v>
      </c>
      <c r="O679" s="43">
        <f t="shared" si="304"/>
        <v>0</v>
      </c>
      <c r="P679" s="43">
        <f t="shared" si="304"/>
        <v>7480</v>
      </c>
      <c r="Q679" s="43"/>
      <c r="R679" s="76">
        <f>SUM(R676:R678)</f>
        <v>2120</v>
      </c>
      <c r="S679" s="40">
        <f>P679+R679</f>
        <v>9600</v>
      </c>
      <c r="T679" s="40">
        <f>S679*12</f>
        <v>115200</v>
      </c>
      <c r="U679" s="101"/>
      <c r="V679" s="99"/>
      <c r="W679" s="5"/>
      <c r="X679" s="5"/>
    </row>
    <row r="680" spans="1:24" ht="57" customHeight="1">
      <c r="A680" s="236" t="s">
        <v>364</v>
      </c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8"/>
      <c r="U680" s="101"/>
      <c r="V680" s="99"/>
      <c r="W680" s="5"/>
      <c r="X680" s="5"/>
    </row>
    <row r="681" spans="1:24" ht="34.5" customHeight="1">
      <c r="A681" s="56">
        <v>10</v>
      </c>
      <c r="B681" s="220" t="s">
        <v>17</v>
      </c>
      <c r="C681" s="56">
        <v>0.5</v>
      </c>
      <c r="D681" s="47">
        <v>2912</v>
      </c>
      <c r="E681" s="121">
        <f>ROUND(C681*D681,0)</f>
        <v>1456</v>
      </c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83">
        <f>E681+O681</f>
        <v>1456</v>
      </c>
      <c r="Q681" s="183">
        <f>3200*C681</f>
        <v>1600</v>
      </c>
      <c r="R681" s="221">
        <f>Q681-P681</f>
        <v>144</v>
      </c>
      <c r="S681" s="183">
        <f>P681+R681</f>
        <v>1600</v>
      </c>
      <c r="T681" s="183">
        <f>S681*12</f>
        <v>19200</v>
      </c>
      <c r="U681" s="99"/>
      <c r="V681" s="51"/>
      <c r="W681" s="5"/>
      <c r="X681" s="5"/>
    </row>
    <row r="682" spans="1:29" s="2" customFormat="1" ht="34.5" customHeight="1">
      <c r="A682" s="20">
        <v>9</v>
      </c>
      <c r="B682" s="129" t="s">
        <v>215</v>
      </c>
      <c r="C682" s="20">
        <v>1.5</v>
      </c>
      <c r="D682" s="28">
        <v>2768</v>
      </c>
      <c r="E682" s="31">
        <f>ROUND(C682*D682,0)</f>
        <v>4152</v>
      </c>
      <c r="F682" s="114"/>
      <c r="G682" s="114"/>
      <c r="H682" s="114"/>
      <c r="I682" s="114"/>
      <c r="J682" s="114"/>
      <c r="K682" s="114"/>
      <c r="L682" s="95"/>
      <c r="M682" s="114"/>
      <c r="N682" s="114"/>
      <c r="O682" s="31">
        <f>SUM(F682:N682)</f>
        <v>0</v>
      </c>
      <c r="P682" s="95">
        <f>E682+O682</f>
        <v>4152</v>
      </c>
      <c r="Q682" s="32">
        <f>3200*C682</f>
        <v>4800</v>
      </c>
      <c r="R682" s="212">
        <f>Q682-P682</f>
        <v>648</v>
      </c>
      <c r="S682" s="32">
        <f>P682+R682</f>
        <v>4800</v>
      </c>
      <c r="T682" s="32">
        <f>S682*12</f>
        <v>57600</v>
      </c>
      <c r="U682" s="99"/>
      <c r="V682" s="17"/>
      <c r="W682" s="5"/>
      <c r="X682" s="5"/>
      <c r="Y682" s="1"/>
      <c r="Z682" s="1"/>
      <c r="AA682" s="1"/>
      <c r="AB682" s="1"/>
      <c r="AC682" s="1"/>
    </row>
    <row r="683" spans="1:24" ht="34.5" customHeight="1">
      <c r="A683" s="26">
        <v>7</v>
      </c>
      <c r="B683" s="33" t="s">
        <v>301</v>
      </c>
      <c r="C683" s="26">
        <v>3</v>
      </c>
      <c r="D683" s="28">
        <v>2464</v>
      </c>
      <c r="E683" s="28">
        <f>ROUND(C683*D683,0)</f>
        <v>7392</v>
      </c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32">
        <f>E683+O683</f>
        <v>7392</v>
      </c>
      <c r="Q683" s="32">
        <f>3200*C683</f>
        <v>9600</v>
      </c>
      <c r="R683" s="212">
        <f>Q683-P683</f>
        <v>2208</v>
      </c>
      <c r="S683" s="32">
        <f>P683+R683</f>
        <v>9600</v>
      </c>
      <c r="T683" s="32">
        <f>S683*12</f>
        <v>115200</v>
      </c>
      <c r="U683" s="99"/>
      <c r="V683" s="17"/>
      <c r="W683" s="5"/>
      <c r="X683" s="5"/>
    </row>
    <row r="684" spans="1:24" ht="37.5" customHeight="1">
      <c r="A684" s="26"/>
      <c r="B684" s="44" t="s">
        <v>119</v>
      </c>
      <c r="C684" s="43">
        <f>SUM(C681:C683)</f>
        <v>5</v>
      </c>
      <c r="D684" s="43"/>
      <c r="E684" s="46">
        <f aca="true" t="shared" si="305" ref="E684:T684">SUM(E681:E683)</f>
        <v>13000</v>
      </c>
      <c r="F684" s="46">
        <f t="shared" si="305"/>
        <v>0</v>
      </c>
      <c r="G684" s="46">
        <f t="shared" si="305"/>
        <v>0</v>
      </c>
      <c r="H684" s="46">
        <f t="shared" si="305"/>
        <v>0</v>
      </c>
      <c r="I684" s="46">
        <f t="shared" si="305"/>
        <v>0</v>
      </c>
      <c r="J684" s="46">
        <f t="shared" si="305"/>
        <v>0</v>
      </c>
      <c r="K684" s="46">
        <f t="shared" si="305"/>
        <v>0</v>
      </c>
      <c r="L684" s="46">
        <f t="shared" si="305"/>
        <v>0</v>
      </c>
      <c r="M684" s="46">
        <f t="shared" si="305"/>
        <v>0</v>
      </c>
      <c r="N684" s="46">
        <f t="shared" si="305"/>
        <v>0</v>
      </c>
      <c r="O684" s="46">
        <f t="shared" si="305"/>
        <v>0</v>
      </c>
      <c r="P684" s="46">
        <f t="shared" si="305"/>
        <v>13000</v>
      </c>
      <c r="Q684" s="46">
        <f t="shared" si="305"/>
        <v>16000</v>
      </c>
      <c r="R684" s="46">
        <f t="shared" si="305"/>
        <v>3000</v>
      </c>
      <c r="S684" s="46">
        <f t="shared" si="305"/>
        <v>16000</v>
      </c>
      <c r="T684" s="46">
        <f t="shared" si="305"/>
        <v>192000</v>
      </c>
      <c r="U684" s="101"/>
      <c r="V684" s="99"/>
      <c r="W684" s="5"/>
      <c r="X684" s="5"/>
    </row>
    <row r="685" spans="1:24" ht="57" customHeight="1">
      <c r="A685" s="230" t="s">
        <v>234</v>
      </c>
      <c r="B685" s="231"/>
      <c r="C685" s="231"/>
      <c r="D685" s="231"/>
      <c r="E685" s="231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2"/>
      <c r="T685" s="141"/>
      <c r="U685" s="78"/>
      <c r="V685" s="41"/>
      <c r="W685" s="5"/>
      <c r="X685" s="5"/>
    </row>
    <row r="686" spans="1:24" ht="36" customHeight="1">
      <c r="A686" s="26"/>
      <c r="B686" s="33" t="s">
        <v>22</v>
      </c>
      <c r="C686" s="105">
        <v>2</v>
      </c>
      <c r="D686" s="28">
        <v>4639</v>
      </c>
      <c r="E686" s="28">
        <f>ROUND(C686*D686,0)</f>
        <v>9278</v>
      </c>
      <c r="F686" s="28"/>
      <c r="G686" s="31"/>
      <c r="H686" s="31"/>
      <c r="I686" s="31"/>
      <c r="J686" s="31"/>
      <c r="K686" s="31"/>
      <c r="L686" s="31"/>
      <c r="M686" s="31"/>
      <c r="N686" s="31"/>
      <c r="O686" s="31">
        <f>SUM(F686:N686)</f>
        <v>0</v>
      </c>
      <c r="P686" s="32">
        <f>E686+O686</f>
        <v>9278</v>
      </c>
      <c r="Q686" s="32">
        <f>3200*C686</f>
        <v>6400</v>
      </c>
      <c r="R686" s="212"/>
      <c r="S686" s="183">
        <f>P686+R686</f>
        <v>9278</v>
      </c>
      <c r="T686" s="32">
        <f>S686*12</f>
        <v>111336</v>
      </c>
      <c r="U686" s="99"/>
      <c r="V686" s="51"/>
      <c r="W686" s="5"/>
      <c r="X686" s="5"/>
    </row>
    <row r="687" spans="1:24" ht="36" customHeight="1">
      <c r="A687" s="26"/>
      <c r="B687" s="33" t="s">
        <v>182</v>
      </c>
      <c r="C687" s="105">
        <v>0.25</v>
      </c>
      <c r="D687" s="28">
        <v>4186</v>
      </c>
      <c r="E687" s="28">
        <f>ROUND(C687*D687,0)</f>
        <v>1047</v>
      </c>
      <c r="F687" s="28"/>
      <c r="G687" s="31"/>
      <c r="H687" s="31"/>
      <c r="I687" s="31"/>
      <c r="J687" s="31"/>
      <c r="K687" s="31"/>
      <c r="L687" s="31"/>
      <c r="M687" s="31"/>
      <c r="N687" s="31"/>
      <c r="O687" s="31">
        <f>SUM(F687:N687)</f>
        <v>0</v>
      </c>
      <c r="P687" s="32">
        <f>E687+O687</f>
        <v>1047</v>
      </c>
      <c r="Q687" s="32">
        <f>3200*C687</f>
        <v>800</v>
      </c>
      <c r="R687" s="212"/>
      <c r="S687" s="183">
        <f>P687+R687</f>
        <v>1047</v>
      </c>
      <c r="T687" s="32">
        <f>S687*12</f>
        <v>12564</v>
      </c>
      <c r="U687" s="99"/>
      <c r="V687" s="51"/>
      <c r="W687" s="5"/>
      <c r="X687" s="5"/>
    </row>
    <row r="688" spans="1:24" ht="37.5" customHeight="1">
      <c r="A688" s="26"/>
      <c r="B688" s="34" t="s">
        <v>119</v>
      </c>
      <c r="C688" s="43">
        <f>SUM(C686:C687)</f>
        <v>2.25</v>
      </c>
      <c r="D688" s="46"/>
      <c r="E688" s="46">
        <f>SUM(E686:E687)</f>
        <v>10325</v>
      </c>
      <c r="F688" s="46">
        <f aca="true" t="shared" si="306" ref="F688:O688">SUM(F686:F687)</f>
        <v>0</v>
      </c>
      <c r="G688" s="46">
        <f t="shared" si="306"/>
        <v>0</v>
      </c>
      <c r="H688" s="46">
        <f t="shared" si="306"/>
        <v>0</v>
      </c>
      <c r="I688" s="46">
        <f t="shared" si="306"/>
        <v>0</v>
      </c>
      <c r="J688" s="46"/>
      <c r="K688" s="46">
        <f t="shared" si="306"/>
        <v>0</v>
      </c>
      <c r="L688" s="46">
        <f t="shared" si="306"/>
        <v>0</v>
      </c>
      <c r="M688" s="46">
        <f t="shared" si="306"/>
        <v>0</v>
      </c>
      <c r="N688" s="46">
        <f t="shared" si="306"/>
        <v>0</v>
      </c>
      <c r="O688" s="46">
        <f t="shared" si="306"/>
        <v>0</v>
      </c>
      <c r="P688" s="40">
        <f>E688+O688</f>
        <v>10325</v>
      </c>
      <c r="Q688" s="40"/>
      <c r="R688" s="80"/>
      <c r="S688" s="40">
        <f>P688+R688</f>
        <v>10325</v>
      </c>
      <c r="T688" s="40">
        <f>S688*12</f>
        <v>123900</v>
      </c>
      <c r="U688" s="101"/>
      <c r="V688" s="41"/>
      <c r="W688" s="5"/>
      <c r="X688" s="5"/>
    </row>
    <row r="689" spans="1:24" ht="57" customHeight="1">
      <c r="A689" s="236" t="s">
        <v>209</v>
      </c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8"/>
      <c r="T689" s="213"/>
      <c r="U689" s="115"/>
      <c r="V689" s="17"/>
      <c r="W689" s="5"/>
      <c r="X689" s="5"/>
    </row>
    <row r="690" spans="1:24" ht="34.5" customHeight="1">
      <c r="A690" s="37">
        <v>10</v>
      </c>
      <c r="B690" s="29" t="s">
        <v>18</v>
      </c>
      <c r="C690" s="98">
        <v>1</v>
      </c>
      <c r="D690" s="31">
        <v>2912</v>
      </c>
      <c r="E690" s="31">
        <f aca="true" t="shared" si="307" ref="E690:E697">ROUND(C690*D690,0)</f>
        <v>2912</v>
      </c>
      <c r="F690" s="31"/>
      <c r="G690" s="31"/>
      <c r="H690" s="31"/>
      <c r="I690" s="31"/>
      <c r="J690" s="31"/>
      <c r="K690" s="31"/>
      <c r="L690" s="31"/>
      <c r="M690" s="31"/>
      <c r="N690" s="31"/>
      <c r="O690" s="28">
        <f>SUM(F690:N690)</f>
        <v>0</v>
      </c>
      <c r="P690" s="32">
        <f aca="true" t="shared" si="308" ref="P690:P697">E690+O690</f>
        <v>2912</v>
      </c>
      <c r="Q690" s="32">
        <f>3200*C690</f>
        <v>3200</v>
      </c>
      <c r="R690" s="212">
        <f>Q690-P690</f>
        <v>288</v>
      </c>
      <c r="S690" s="183">
        <f aca="true" t="shared" si="309" ref="S690:S698">P690+R690</f>
        <v>3200</v>
      </c>
      <c r="T690" s="32">
        <f aca="true" t="shared" si="310" ref="T690:T698">S690*12</f>
        <v>38400</v>
      </c>
      <c r="U690" s="99"/>
      <c r="V690" s="17"/>
      <c r="W690" s="5"/>
      <c r="X690" s="5"/>
    </row>
    <row r="691" spans="1:28" s="2" customFormat="1" ht="34.5" customHeight="1">
      <c r="A691" s="26">
        <v>10</v>
      </c>
      <c r="B691" s="29" t="s">
        <v>109</v>
      </c>
      <c r="C691" s="26">
        <v>0.5</v>
      </c>
      <c r="D691" s="28">
        <v>2912</v>
      </c>
      <c r="E691" s="31">
        <f>ROUND(C691*D691,0)</f>
        <v>1456</v>
      </c>
      <c r="F691" s="28"/>
      <c r="G691" s="28"/>
      <c r="H691" s="28"/>
      <c r="I691" s="28"/>
      <c r="J691" s="28"/>
      <c r="K691" s="28"/>
      <c r="L691" s="28"/>
      <c r="M691" s="28"/>
      <c r="N691" s="31"/>
      <c r="O691" s="28"/>
      <c r="P691" s="32">
        <f>E691+O691</f>
        <v>1456</v>
      </c>
      <c r="Q691" s="32">
        <f aca="true" t="shared" si="311" ref="Q691:Q697">3200*C691</f>
        <v>1600</v>
      </c>
      <c r="R691" s="212">
        <f aca="true" t="shared" si="312" ref="R691:R697">Q691-P691</f>
        <v>144</v>
      </c>
      <c r="S691" s="183">
        <f t="shared" si="309"/>
        <v>1600</v>
      </c>
      <c r="T691" s="32">
        <f t="shared" si="310"/>
        <v>19200</v>
      </c>
      <c r="U691" s="99"/>
      <c r="V691" s="51"/>
      <c r="W691" s="5"/>
      <c r="X691" s="5"/>
      <c r="Y691" s="1"/>
      <c r="Z691" s="1"/>
      <c r="AA691" s="1"/>
      <c r="AB691" s="1"/>
    </row>
    <row r="692" spans="1:24" ht="34.5" customHeight="1">
      <c r="A692" s="37">
        <v>10</v>
      </c>
      <c r="B692" s="29" t="s">
        <v>40</v>
      </c>
      <c r="C692" s="98">
        <v>3</v>
      </c>
      <c r="D692" s="31">
        <v>2912</v>
      </c>
      <c r="E692" s="31">
        <f>ROUND(C692*D692,0)</f>
        <v>8736</v>
      </c>
      <c r="F692" s="31"/>
      <c r="G692" s="31"/>
      <c r="H692" s="31"/>
      <c r="I692" s="31"/>
      <c r="J692" s="31"/>
      <c r="K692" s="31"/>
      <c r="L692" s="31"/>
      <c r="M692" s="31"/>
      <c r="N692" s="31"/>
      <c r="O692" s="28">
        <f>SUM(F692:N692)</f>
        <v>0</v>
      </c>
      <c r="P692" s="32">
        <f>E692+O692</f>
        <v>8736</v>
      </c>
      <c r="Q692" s="32">
        <f t="shared" si="311"/>
        <v>9600</v>
      </c>
      <c r="R692" s="212">
        <f t="shared" si="312"/>
        <v>864</v>
      </c>
      <c r="S692" s="183">
        <f t="shared" si="309"/>
        <v>9600</v>
      </c>
      <c r="T692" s="32">
        <f t="shared" si="310"/>
        <v>115200</v>
      </c>
      <c r="U692" s="99"/>
      <c r="V692" s="17"/>
      <c r="W692" s="5"/>
      <c r="X692" s="5"/>
    </row>
    <row r="693" spans="1:24" ht="34.5" customHeight="1">
      <c r="A693" s="37">
        <v>9</v>
      </c>
      <c r="B693" s="29" t="s">
        <v>211</v>
      </c>
      <c r="C693" s="98">
        <v>2.5</v>
      </c>
      <c r="D693" s="31">
        <v>2768</v>
      </c>
      <c r="E693" s="31">
        <f>ROUND(C693*D693,0)</f>
        <v>6920</v>
      </c>
      <c r="F693" s="31"/>
      <c r="G693" s="31"/>
      <c r="H693" s="31"/>
      <c r="I693" s="31"/>
      <c r="J693" s="31"/>
      <c r="K693" s="31"/>
      <c r="L693" s="31"/>
      <c r="M693" s="31"/>
      <c r="N693" s="31"/>
      <c r="O693" s="28">
        <f>SUM(F693:N693)</f>
        <v>0</v>
      </c>
      <c r="P693" s="32">
        <f>E693+O693</f>
        <v>6920</v>
      </c>
      <c r="Q693" s="32">
        <f t="shared" si="311"/>
        <v>8000</v>
      </c>
      <c r="R693" s="212">
        <f t="shared" si="312"/>
        <v>1080</v>
      </c>
      <c r="S693" s="183">
        <f t="shared" si="309"/>
        <v>8000</v>
      </c>
      <c r="T693" s="32">
        <f t="shared" si="310"/>
        <v>96000</v>
      </c>
      <c r="U693" s="99"/>
      <c r="V693" s="17"/>
      <c r="W693" s="8"/>
      <c r="X693" s="8"/>
    </row>
    <row r="694" spans="1:24" ht="34.5" customHeight="1">
      <c r="A694" s="37">
        <v>7</v>
      </c>
      <c r="B694" s="29" t="s">
        <v>319</v>
      </c>
      <c r="C694" s="98">
        <v>1.5</v>
      </c>
      <c r="D694" s="31">
        <v>2464</v>
      </c>
      <c r="E694" s="31">
        <f t="shared" si="307"/>
        <v>3696</v>
      </c>
      <c r="F694" s="31"/>
      <c r="G694" s="31"/>
      <c r="H694" s="31"/>
      <c r="I694" s="31"/>
      <c r="J694" s="31"/>
      <c r="K694" s="31"/>
      <c r="L694" s="31"/>
      <c r="M694" s="31"/>
      <c r="N694" s="31"/>
      <c r="O694" s="28"/>
      <c r="P694" s="32">
        <f t="shared" si="308"/>
        <v>3696</v>
      </c>
      <c r="Q694" s="32">
        <f t="shared" si="311"/>
        <v>4800</v>
      </c>
      <c r="R694" s="212">
        <f t="shared" si="312"/>
        <v>1104</v>
      </c>
      <c r="S694" s="183">
        <f t="shared" si="309"/>
        <v>4800</v>
      </c>
      <c r="T694" s="32">
        <f t="shared" si="310"/>
        <v>57600</v>
      </c>
      <c r="U694" s="99"/>
      <c r="V694" s="17"/>
      <c r="W694" s="5"/>
      <c r="X694" s="5"/>
    </row>
    <row r="695" spans="1:24" ht="34.5" customHeight="1">
      <c r="A695" s="37">
        <v>7</v>
      </c>
      <c r="B695" s="29" t="s">
        <v>210</v>
      </c>
      <c r="C695" s="98">
        <v>0.5</v>
      </c>
      <c r="D695" s="31">
        <v>2464</v>
      </c>
      <c r="E695" s="31">
        <f t="shared" si="307"/>
        <v>1232</v>
      </c>
      <c r="F695" s="31"/>
      <c r="G695" s="31"/>
      <c r="H695" s="31"/>
      <c r="I695" s="31"/>
      <c r="J695" s="31"/>
      <c r="K695" s="31"/>
      <c r="L695" s="31"/>
      <c r="M695" s="31"/>
      <c r="N695" s="31"/>
      <c r="O695" s="28">
        <f>SUM(F695:N695)</f>
        <v>0</v>
      </c>
      <c r="P695" s="32">
        <f t="shared" si="308"/>
        <v>1232</v>
      </c>
      <c r="Q695" s="32">
        <f t="shared" si="311"/>
        <v>1600</v>
      </c>
      <c r="R695" s="212">
        <f t="shared" si="312"/>
        <v>368</v>
      </c>
      <c r="S695" s="183">
        <f t="shared" si="309"/>
        <v>1600</v>
      </c>
      <c r="T695" s="32">
        <f t="shared" si="310"/>
        <v>19200</v>
      </c>
      <c r="U695" s="99"/>
      <c r="V695" s="17"/>
      <c r="W695" s="5"/>
      <c r="X695" s="5"/>
    </row>
    <row r="696" spans="1:24" ht="34.5" customHeight="1">
      <c r="A696" s="37">
        <v>6</v>
      </c>
      <c r="B696" s="29" t="s">
        <v>181</v>
      </c>
      <c r="C696" s="98">
        <v>1.5</v>
      </c>
      <c r="D696" s="31">
        <v>2320</v>
      </c>
      <c r="E696" s="31">
        <f>ROUND(C696*D696,0)</f>
        <v>3480</v>
      </c>
      <c r="F696" s="31"/>
      <c r="G696" s="31"/>
      <c r="H696" s="31"/>
      <c r="I696" s="31"/>
      <c r="J696" s="31"/>
      <c r="K696" s="31"/>
      <c r="L696" s="31"/>
      <c r="M696" s="31"/>
      <c r="N696" s="31"/>
      <c r="O696" s="28">
        <f>SUM(F696:N696)</f>
        <v>0</v>
      </c>
      <c r="P696" s="32">
        <f>E696+O696</f>
        <v>3480</v>
      </c>
      <c r="Q696" s="32">
        <f t="shared" si="311"/>
        <v>4800</v>
      </c>
      <c r="R696" s="212">
        <f t="shared" si="312"/>
        <v>1320</v>
      </c>
      <c r="S696" s="183">
        <f t="shared" si="309"/>
        <v>4800</v>
      </c>
      <c r="T696" s="32">
        <f t="shared" si="310"/>
        <v>57600</v>
      </c>
      <c r="U696" s="99"/>
      <c r="V696" s="17"/>
      <c r="W696" s="5"/>
      <c r="X696" s="5"/>
    </row>
    <row r="697" spans="1:24" ht="34.5" customHeight="1">
      <c r="A697" s="37">
        <v>5</v>
      </c>
      <c r="B697" s="29" t="s">
        <v>25</v>
      </c>
      <c r="C697" s="98">
        <v>1.5</v>
      </c>
      <c r="D697" s="31">
        <v>2176</v>
      </c>
      <c r="E697" s="31">
        <f t="shared" si="307"/>
        <v>3264</v>
      </c>
      <c r="F697" s="31"/>
      <c r="G697" s="31"/>
      <c r="H697" s="31"/>
      <c r="I697" s="31"/>
      <c r="J697" s="31"/>
      <c r="K697" s="31"/>
      <c r="L697" s="31"/>
      <c r="M697" s="31"/>
      <c r="N697" s="31"/>
      <c r="O697" s="28">
        <f>SUM(F697:N697)</f>
        <v>0</v>
      </c>
      <c r="P697" s="32">
        <f t="shared" si="308"/>
        <v>3264</v>
      </c>
      <c r="Q697" s="32">
        <f t="shared" si="311"/>
        <v>4800</v>
      </c>
      <c r="R697" s="212">
        <f t="shared" si="312"/>
        <v>1536</v>
      </c>
      <c r="S697" s="183">
        <f t="shared" si="309"/>
        <v>4800</v>
      </c>
      <c r="T697" s="32">
        <f t="shared" si="310"/>
        <v>57600</v>
      </c>
      <c r="U697" s="99"/>
      <c r="V697" s="17"/>
      <c r="W697" s="5"/>
      <c r="X697" s="5"/>
    </row>
    <row r="698" spans="1:121" s="72" customFormat="1" ht="37.5" customHeight="1">
      <c r="A698" s="37"/>
      <c r="B698" s="34" t="s">
        <v>119</v>
      </c>
      <c r="C698" s="103">
        <f>SUM(C690:C697)</f>
        <v>12</v>
      </c>
      <c r="D698" s="103"/>
      <c r="E698" s="36">
        <f>SUM(E690:E697)</f>
        <v>31696</v>
      </c>
      <c r="F698" s="36">
        <f>SUM(F690:F697)</f>
        <v>0</v>
      </c>
      <c r="G698" s="36">
        <f>SUM(G690:G697)</f>
        <v>0</v>
      </c>
      <c r="H698" s="36">
        <f>SUM(H690:H697)</f>
        <v>0</v>
      </c>
      <c r="I698" s="36">
        <f>SUM(I690:I697)</f>
        <v>0</v>
      </c>
      <c r="J698" s="36"/>
      <c r="K698" s="36">
        <f aca="true" t="shared" si="313" ref="K698:P698">SUM(K690:K697)</f>
        <v>0</v>
      </c>
      <c r="L698" s="36">
        <f t="shared" si="313"/>
        <v>0</v>
      </c>
      <c r="M698" s="36">
        <f t="shared" si="313"/>
        <v>0</v>
      </c>
      <c r="N698" s="36">
        <f t="shared" si="313"/>
        <v>0</v>
      </c>
      <c r="O698" s="36">
        <f t="shared" si="313"/>
        <v>0</v>
      </c>
      <c r="P698" s="103">
        <f t="shared" si="313"/>
        <v>31696</v>
      </c>
      <c r="Q698" s="103"/>
      <c r="R698" s="66">
        <f>SUM(R690:R697)</f>
        <v>6704</v>
      </c>
      <c r="S698" s="40">
        <f t="shared" si="309"/>
        <v>38400</v>
      </c>
      <c r="T698" s="40">
        <f t="shared" si="310"/>
        <v>460800</v>
      </c>
      <c r="U698" s="101"/>
      <c r="V698" s="17"/>
      <c r="W698" s="5"/>
      <c r="X698" s="5"/>
      <c r="Y698" s="1"/>
      <c r="Z698" s="1"/>
      <c r="AA698" s="1"/>
      <c r="AB698" s="1"/>
      <c r="AC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</row>
    <row r="699" spans="1:24" ht="57" customHeight="1">
      <c r="A699" s="233" t="s">
        <v>29</v>
      </c>
      <c r="B699" s="234"/>
      <c r="C699" s="234"/>
      <c r="D699" s="234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234"/>
      <c r="Q699" s="234"/>
      <c r="R699" s="234"/>
      <c r="S699" s="235"/>
      <c r="T699" s="217"/>
      <c r="U699" s="206"/>
      <c r="V699" s="101"/>
      <c r="W699" s="5"/>
      <c r="X699" s="5"/>
    </row>
    <row r="700" spans="1:75" s="72" customFormat="1" ht="34.5" customHeight="1">
      <c r="A700" s="26">
        <v>6</v>
      </c>
      <c r="B700" s="33" t="s">
        <v>181</v>
      </c>
      <c r="C700" s="26">
        <v>5</v>
      </c>
      <c r="D700" s="31">
        <v>2320</v>
      </c>
      <c r="E700" s="31">
        <f>ROUND(C700*D700,0)</f>
        <v>11600</v>
      </c>
      <c r="F700" s="28"/>
      <c r="G700" s="28"/>
      <c r="H700" s="28"/>
      <c r="I700" s="28"/>
      <c r="J700" s="28"/>
      <c r="K700" s="28"/>
      <c r="L700" s="28"/>
      <c r="M700" s="28"/>
      <c r="N700" s="31">
        <v>371</v>
      </c>
      <c r="O700" s="28">
        <f>SUM(F700:N700)</f>
        <v>371</v>
      </c>
      <c r="P700" s="32">
        <f>E700+O700</f>
        <v>11971</v>
      </c>
      <c r="Q700" s="32">
        <f>3200*C700+N700</f>
        <v>16371</v>
      </c>
      <c r="R700" s="212">
        <f>Q700-P700</f>
        <v>4400</v>
      </c>
      <c r="S700" s="183">
        <f>P700+R700</f>
        <v>16371</v>
      </c>
      <c r="T700" s="32">
        <f>S700*12</f>
        <v>196452</v>
      </c>
      <c r="U700" s="99"/>
      <c r="V700" s="51"/>
      <c r="W700" s="5"/>
      <c r="X700" s="5"/>
      <c r="Y700" s="1"/>
      <c r="Z700" s="1"/>
      <c r="AA700" s="1"/>
      <c r="AB700" s="1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73"/>
    </row>
    <row r="701" spans="1:75" s="72" customFormat="1" ht="36.75" customHeight="1">
      <c r="A701" s="26"/>
      <c r="B701" s="44" t="s">
        <v>119</v>
      </c>
      <c r="C701" s="43">
        <f>SUM(C700:C700)</f>
        <v>5</v>
      </c>
      <c r="D701" s="46"/>
      <c r="E701" s="36">
        <f>SUM(E700:E700)</f>
        <v>11600</v>
      </c>
      <c r="F701" s="36">
        <f>SUM(F700:F700)</f>
        <v>0</v>
      </c>
      <c r="G701" s="36">
        <f>SUM(G700:G700)</f>
        <v>0</v>
      </c>
      <c r="H701" s="36">
        <f>SUM(H700:H700)</f>
        <v>0</v>
      </c>
      <c r="I701" s="36">
        <f>SUM(I700:I700)</f>
        <v>0</v>
      </c>
      <c r="J701" s="36"/>
      <c r="K701" s="36">
        <f aca="true" t="shared" si="314" ref="K701:P701">SUM(K700:K700)</f>
        <v>0</v>
      </c>
      <c r="L701" s="36">
        <f t="shared" si="314"/>
        <v>0</v>
      </c>
      <c r="M701" s="36">
        <f t="shared" si="314"/>
        <v>0</v>
      </c>
      <c r="N701" s="36">
        <f t="shared" si="314"/>
        <v>371</v>
      </c>
      <c r="O701" s="36">
        <f t="shared" si="314"/>
        <v>371</v>
      </c>
      <c r="P701" s="36">
        <f t="shared" si="314"/>
        <v>11971</v>
      </c>
      <c r="Q701" s="36"/>
      <c r="R701" s="66">
        <f>SUM(R700)</f>
        <v>4400</v>
      </c>
      <c r="S701" s="40">
        <f>P701+R701</f>
        <v>16371</v>
      </c>
      <c r="T701" s="40">
        <f>S701*12</f>
        <v>196452</v>
      </c>
      <c r="U701" s="101"/>
      <c r="V701" s="41"/>
      <c r="W701" s="5"/>
      <c r="X701" s="5"/>
      <c r="Y701" s="1"/>
      <c r="Z701" s="1"/>
      <c r="AA701" s="1"/>
      <c r="AB701" s="1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73"/>
    </row>
    <row r="702" spans="1:28" s="2" customFormat="1" ht="56.25" customHeight="1">
      <c r="A702" s="233" t="s">
        <v>23</v>
      </c>
      <c r="B702" s="234"/>
      <c r="C702" s="234"/>
      <c r="D702" s="234"/>
      <c r="E702" s="234"/>
      <c r="F702" s="234"/>
      <c r="G702" s="234"/>
      <c r="H702" s="234"/>
      <c r="I702" s="234"/>
      <c r="J702" s="234"/>
      <c r="K702" s="234"/>
      <c r="L702" s="234"/>
      <c r="M702" s="234"/>
      <c r="N702" s="234"/>
      <c r="O702" s="234"/>
      <c r="P702" s="234"/>
      <c r="Q702" s="234"/>
      <c r="R702" s="234"/>
      <c r="S702" s="235"/>
      <c r="T702" s="217"/>
      <c r="U702" s="206"/>
      <c r="V702" s="101"/>
      <c r="W702" s="5"/>
      <c r="X702" s="5"/>
      <c r="Y702" s="1"/>
      <c r="Z702" s="1"/>
      <c r="AA702" s="1"/>
      <c r="AB702" s="1"/>
    </row>
    <row r="703" spans="1:28" s="2" customFormat="1" ht="34.5" customHeight="1">
      <c r="A703" s="26">
        <v>10</v>
      </c>
      <c r="B703" s="222" t="s">
        <v>109</v>
      </c>
      <c r="C703" s="26">
        <v>3</v>
      </c>
      <c r="D703" s="28">
        <v>2912</v>
      </c>
      <c r="E703" s="31">
        <f>ROUND(C703*D703,0)</f>
        <v>8736</v>
      </c>
      <c r="F703" s="28"/>
      <c r="G703" s="28"/>
      <c r="H703" s="28"/>
      <c r="I703" s="28"/>
      <c r="J703" s="28"/>
      <c r="K703" s="28"/>
      <c r="L703" s="28"/>
      <c r="M703" s="28"/>
      <c r="N703" s="31"/>
      <c r="O703" s="28"/>
      <c r="P703" s="32">
        <f>E703+O703</f>
        <v>8736</v>
      </c>
      <c r="Q703" s="32">
        <f>3200*C703</f>
        <v>9600</v>
      </c>
      <c r="R703" s="212">
        <f>Q703-P703</f>
        <v>864</v>
      </c>
      <c r="S703" s="183">
        <f>P703+R703</f>
        <v>9600</v>
      </c>
      <c r="T703" s="183">
        <f>S703*12</f>
        <v>115200</v>
      </c>
      <c r="U703" s="99"/>
      <c r="V703" s="1"/>
      <c r="W703" s="5"/>
      <c r="X703" s="5"/>
      <c r="Y703" s="1"/>
      <c r="Z703" s="1"/>
      <c r="AA703" s="1"/>
      <c r="AB703" s="1"/>
    </row>
    <row r="704" spans="1:28" s="2" customFormat="1" ht="36.75" customHeight="1">
      <c r="A704" s="26"/>
      <c r="B704" s="44" t="s">
        <v>119</v>
      </c>
      <c r="C704" s="43">
        <f>SUM(C703:C703)</f>
        <v>3</v>
      </c>
      <c r="D704" s="43"/>
      <c r="E704" s="46">
        <f aca="true" t="shared" si="315" ref="E704:P704">SUM(E703:E703)</f>
        <v>8736</v>
      </c>
      <c r="F704" s="46">
        <f t="shared" si="315"/>
        <v>0</v>
      </c>
      <c r="G704" s="46">
        <f t="shared" si="315"/>
        <v>0</v>
      </c>
      <c r="H704" s="46">
        <f t="shared" si="315"/>
        <v>0</v>
      </c>
      <c r="I704" s="46">
        <f t="shared" si="315"/>
        <v>0</v>
      </c>
      <c r="J704" s="46">
        <f t="shared" si="315"/>
        <v>0</v>
      </c>
      <c r="K704" s="46">
        <f t="shared" si="315"/>
        <v>0</v>
      </c>
      <c r="L704" s="46">
        <f t="shared" si="315"/>
        <v>0</v>
      </c>
      <c r="M704" s="46">
        <f t="shared" si="315"/>
        <v>0</v>
      </c>
      <c r="N704" s="46">
        <f t="shared" si="315"/>
        <v>0</v>
      </c>
      <c r="O704" s="46">
        <f t="shared" si="315"/>
        <v>0</v>
      </c>
      <c r="P704" s="46">
        <f t="shared" si="315"/>
        <v>8736</v>
      </c>
      <c r="Q704" s="46"/>
      <c r="R704" s="76">
        <f>SUM(R703:R703)</f>
        <v>864</v>
      </c>
      <c r="S704" s="40">
        <f>P704+R704</f>
        <v>9600</v>
      </c>
      <c r="T704" s="40">
        <f>S704*12</f>
        <v>115200</v>
      </c>
      <c r="U704" s="101"/>
      <c r="V704" s="41"/>
      <c r="W704" s="5"/>
      <c r="X704" s="5"/>
      <c r="Y704" s="1"/>
      <c r="Z704" s="1"/>
      <c r="AA704" s="1"/>
      <c r="AB704" s="1"/>
    </row>
    <row r="705" spans="1:28" s="2" customFormat="1" ht="56.25" customHeight="1">
      <c r="A705" s="233" t="s">
        <v>262</v>
      </c>
      <c r="B705" s="234"/>
      <c r="C705" s="234"/>
      <c r="D705" s="234"/>
      <c r="E705" s="234"/>
      <c r="F705" s="234"/>
      <c r="G705" s="234"/>
      <c r="H705" s="234"/>
      <c r="I705" s="234"/>
      <c r="J705" s="234"/>
      <c r="K705" s="234"/>
      <c r="L705" s="234"/>
      <c r="M705" s="234"/>
      <c r="N705" s="234"/>
      <c r="O705" s="234"/>
      <c r="P705" s="234"/>
      <c r="Q705" s="234"/>
      <c r="R705" s="234"/>
      <c r="S705" s="235"/>
      <c r="T705" s="217"/>
      <c r="U705" s="206"/>
      <c r="V705" s="101"/>
      <c r="W705" s="5"/>
      <c r="X705" s="5"/>
      <c r="Y705" s="1"/>
      <c r="Z705" s="1"/>
      <c r="AA705" s="1"/>
      <c r="AB705" s="1"/>
    </row>
    <row r="706" spans="1:28" s="2" customFormat="1" ht="33.75" customHeight="1">
      <c r="A706" s="26">
        <v>10</v>
      </c>
      <c r="B706" s="33" t="s">
        <v>18</v>
      </c>
      <c r="C706" s="26">
        <v>1</v>
      </c>
      <c r="D706" s="28">
        <v>2912</v>
      </c>
      <c r="E706" s="31">
        <f>ROUND(C706*D706,0)</f>
        <v>2912</v>
      </c>
      <c r="F706" s="28"/>
      <c r="G706" s="28"/>
      <c r="H706" s="28"/>
      <c r="I706" s="28"/>
      <c r="J706" s="28"/>
      <c r="K706" s="28"/>
      <c r="L706" s="28"/>
      <c r="M706" s="28"/>
      <c r="N706" s="31"/>
      <c r="O706" s="28"/>
      <c r="P706" s="32">
        <f>E706+O706</f>
        <v>2912</v>
      </c>
      <c r="Q706" s="32">
        <f>3200*C706</f>
        <v>3200</v>
      </c>
      <c r="R706" s="212">
        <f>Q706-P706</f>
        <v>288</v>
      </c>
      <c r="S706" s="183">
        <f>P706+R706</f>
        <v>3200</v>
      </c>
      <c r="T706" s="32">
        <f>S706*12</f>
        <v>38400</v>
      </c>
      <c r="U706" s="99"/>
      <c r="V706" s="51"/>
      <c r="W706" s="5"/>
      <c r="X706" s="5"/>
      <c r="Y706" s="1"/>
      <c r="Z706" s="1"/>
      <c r="AA706" s="1"/>
      <c r="AB706" s="1"/>
    </row>
    <row r="707" spans="1:28" s="2" customFormat="1" ht="33.75" customHeight="1">
      <c r="A707" s="26">
        <v>6</v>
      </c>
      <c r="B707" s="33" t="s">
        <v>181</v>
      </c>
      <c r="C707" s="26">
        <v>3</v>
      </c>
      <c r="D707" s="31">
        <v>2320</v>
      </c>
      <c r="E707" s="31">
        <f>ROUND(C707*D707,0)</f>
        <v>6960</v>
      </c>
      <c r="F707" s="28"/>
      <c r="G707" s="28"/>
      <c r="H707" s="28"/>
      <c r="I707" s="28"/>
      <c r="J707" s="28"/>
      <c r="K707" s="28"/>
      <c r="L707" s="28"/>
      <c r="M707" s="28"/>
      <c r="N707" s="31"/>
      <c r="O707" s="28">
        <f>SUM(F707:N707)</f>
        <v>0</v>
      </c>
      <c r="P707" s="32">
        <f>E707+O707</f>
        <v>6960</v>
      </c>
      <c r="Q707" s="32">
        <f>3200*C707</f>
        <v>9600</v>
      </c>
      <c r="R707" s="212">
        <f>Q707-P707</f>
        <v>2640</v>
      </c>
      <c r="S707" s="183">
        <f>P707+R707</f>
        <v>9600</v>
      </c>
      <c r="T707" s="32">
        <f>S707*12</f>
        <v>115200</v>
      </c>
      <c r="U707" s="99"/>
      <c r="V707" s="51"/>
      <c r="W707" s="5"/>
      <c r="X707" s="5"/>
      <c r="Y707" s="1"/>
      <c r="Z707" s="1"/>
      <c r="AA707" s="1"/>
      <c r="AB707" s="1"/>
    </row>
    <row r="708" spans="1:28" s="2" customFormat="1" ht="36.75" customHeight="1">
      <c r="A708" s="26"/>
      <c r="B708" s="44" t="s">
        <v>119</v>
      </c>
      <c r="C708" s="43">
        <f>SUM(C706:C707)</f>
        <v>4</v>
      </c>
      <c r="D708" s="46"/>
      <c r="E708" s="36">
        <f>SUM(E706:E707)</f>
        <v>9872</v>
      </c>
      <c r="F708" s="36">
        <f>SUM(F706:F707)</f>
        <v>0</v>
      </c>
      <c r="G708" s="36">
        <f>SUM(G706:G707)</f>
        <v>0</v>
      </c>
      <c r="H708" s="36">
        <f>SUM(H706:H707)</f>
        <v>0</v>
      </c>
      <c r="I708" s="36">
        <f>SUM(I706:I707)</f>
        <v>0</v>
      </c>
      <c r="J708" s="36"/>
      <c r="K708" s="36">
        <f aca="true" t="shared" si="316" ref="K708:P708">SUM(K706:K707)</f>
        <v>0</v>
      </c>
      <c r="L708" s="36">
        <f t="shared" si="316"/>
        <v>0</v>
      </c>
      <c r="M708" s="36">
        <f t="shared" si="316"/>
        <v>0</v>
      </c>
      <c r="N708" s="36">
        <f t="shared" si="316"/>
        <v>0</v>
      </c>
      <c r="O708" s="36">
        <f t="shared" si="316"/>
        <v>0</v>
      </c>
      <c r="P708" s="36">
        <f t="shared" si="316"/>
        <v>9872</v>
      </c>
      <c r="Q708" s="36"/>
      <c r="R708" s="66">
        <f>SUM(R706:R707)</f>
        <v>2928</v>
      </c>
      <c r="S708" s="40">
        <f>P708+R708</f>
        <v>12800</v>
      </c>
      <c r="T708" s="40">
        <f>S708*12</f>
        <v>153600</v>
      </c>
      <c r="U708" s="101"/>
      <c r="V708" s="41"/>
      <c r="W708" s="5"/>
      <c r="X708" s="5"/>
      <c r="Y708" s="1"/>
      <c r="Z708" s="1"/>
      <c r="AA708" s="1"/>
      <c r="AB708" s="1"/>
    </row>
    <row r="709" spans="1:74" ht="56.25" customHeight="1">
      <c r="A709" s="230" t="s">
        <v>34</v>
      </c>
      <c r="B709" s="231"/>
      <c r="C709" s="231"/>
      <c r="D709" s="231"/>
      <c r="E709" s="231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2"/>
      <c r="T709" s="141"/>
      <c r="U709" s="78"/>
      <c r="V709" s="101"/>
      <c r="W709" s="5"/>
      <c r="X709" s="5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</row>
    <row r="710" spans="1:24" ht="35.25" customHeight="1">
      <c r="A710" s="56">
        <v>10</v>
      </c>
      <c r="B710" s="29" t="s">
        <v>35</v>
      </c>
      <c r="C710" s="56">
        <v>1</v>
      </c>
      <c r="D710" s="56">
        <v>2912</v>
      </c>
      <c r="E710" s="28">
        <f>ROUND(C710*D710,0)</f>
        <v>2912</v>
      </c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32">
        <f>E710+O710</f>
        <v>2912</v>
      </c>
      <c r="Q710" s="32">
        <f>3200*C710</f>
        <v>3200</v>
      </c>
      <c r="R710" s="212">
        <f>Q710-P710</f>
        <v>288</v>
      </c>
      <c r="S710" s="183">
        <f>P710+R710</f>
        <v>3200</v>
      </c>
      <c r="T710" s="32">
        <f>S710*12</f>
        <v>38400</v>
      </c>
      <c r="U710" s="99"/>
      <c r="V710" s="51"/>
      <c r="W710" s="5"/>
      <c r="X710" s="5"/>
    </row>
    <row r="711" spans="1:24" ht="35.25" customHeight="1">
      <c r="A711" s="37">
        <v>9</v>
      </c>
      <c r="B711" s="29" t="s">
        <v>86</v>
      </c>
      <c r="C711" s="37">
        <v>3</v>
      </c>
      <c r="D711" s="96">
        <v>2768</v>
      </c>
      <c r="E711" s="31">
        <f>ROUND(C711*D711,0)</f>
        <v>8304</v>
      </c>
      <c r="F711" s="118"/>
      <c r="G711" s="118"/>
      <c r="H711" s="118"/>
      <c r="I711" s="118"/>
      <c r="J711" s="118"/>
      <c r="K711" s="118"/>
      <c r="L711" s="118"/>
      <c r="M711" s="118"/>
      <c r="N711" s="118"/>
      <c r="O711" s="96">
        <f>SUM(F711:N711)</f>
        <v>0</v>
      </c>
      <c r="P711" s="48">
        <f>E711+O711</f>
        <v>8304</v>
      </c>
      <c r="Q711" s="32">
        <f>3200*C711</f>
        <v>9600</v>
      </c>
      <c r="R711" s="212">
        <f>Q711-P711</f>
        <v>1296</v>
      </c>
      <c r="S711" s="183">
        <f>P711+R711</f>
        <v>9600</v>
      </c>
      <c r="T711" s="32">
        <f>S711*12</f>
        <v>115200</v>
      </c>
      <c r="U711" s="99"/>
      <c r="V711" s="51"/>
      <c r="W711" s="5"/>
      <c r="X711" s="5"/>
    </row>
    <row r="712" spans="1:24" ht="36.75" customHeight="1">
      <c r="A712" s="26"/>
      <c r="B712" s="44" t="s">
        <v>119</v>
      </c>
      <c r="C712" s="43">
        <f>SUM(C710:C711)</f>
        <v>4</v>
      </c>
      <c r="D712" s="46"/>
      <c r="E712" s="36">
        <f>SUM(E710:E711)</f>
        <v>11216</v>
      </c>
      <c r="F712" s="36">
        <f aca="true" t="shared" si="317" ref="F712:O712">SUM(F711)</f>
        <v>0</v>
      </c>
      <c r="G712" s="36">
        <f t="shared" si="317"/>
        <v>0</v>
      </c>
      <c r="H712" s="36">
        <f t="shared" si="317"/>
        <v>0</v>
      </c>
      <c r="I712" s="36">
        <f t="shared" si="317"/>
        <v>0</v>
      </c>
      <c r="J712" s="36"/>
      <c r="K712" s="36">
        <f t="shared" si="317"/>
        <v>0</v>
      </c>
      <c r="L712" s="36">
        <f t="shared" si="317"/>
        <v>0</v>
      </c>
      <c r="M712" s="36">
        <f t="shared" si="317"/>
        <v>0</v>
      </c>
      <c r="N712" s="36">
        <f t="shared" si="317"/>
        <v>0</v>
      </c>
      <c r="O712" s="36">
        <f t="shared" si="317"/>
        <v>0</v>
      </c>
      <c r="P712" s="36">
        <f>SUM(P710:P711)</f>
        <v>11216</v>
      </c>
      <c r="Q712" s="36"/>
      <c r="R712" s="66">
        <f>SUM(R710:R711)</f>
        <v>1584</v>
      </c>
      <c r="S712" s="40">
        <f>P712+R712</f>
        <v>12800</v>
      </c>
      <c r="T712" s="40">
        <f>S712*12</f>
        <v>153600</v>
      </c>
      <c r="U712" s="101"/>
      <c r="V712" s="101"/>
      <c r="W712" s="5"/>
      <c r="X712" s="5"/>
    </row>
    <row r="713" spans="1:24" ht="59.25" customHeight="1">
      <c r="A713" s="230" t="s">
        <v>39</v>
      </c>
      <c r="B713" s="231"/>
      <c r="C713" s="231"/>
      <c r="D713" s="231"/>
      <c r="E713" s="231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2"/>
      <c r="T713" s="141"/>
      <c r="U713" s="78"/>
      <c r="V713" s="41"/>
      <c r="W713" s="5"/>
      <c r="X713" s="5"/>
    </row>
    <row r="714" spans="1:24" ht="34.5" customHeight="1">
      <c r="A714" s="26">
        <v>10</v>
      </c>
      <c r="B714" s="29" t="s">
        <v>40</v>
      </c>
      <c r="C714" s="26">
        <v>1.5</v>
      </c>
      <c r="D714" s="28">
        <v>2912</v>
      </c>
      <c r="E714" s="31">
        <f>ROUND(C714*D714,0)</f>
        <v>4368</v>
      </c>
      <c r="F714" s="46"/>
      <c r="G714" s="46"/>
      <c r="H714" s="46"/>
      <c r="I714" s="46"/>
      <c r="J714" s="46"/>
      <c r="K714" s="46"/>
      <c r="L714" s="46"/>
      <c r="M714" s="46"/>
      <c r="N714" s="47"/>
      <c r="O714" s="28">
        <f>SUM(F714:N714)</f>
        <v>0</v>
      </c>
      <c r="P714" s="32">
        <f>E714+O714</f>
        <v>4368</v>
      </c>
      <c r="Q714" s="32">
        <f>3200*C714</f>
        <v>4800</v>
      </c>
      <c r="R714" s="212">
        <f>Q714-P714</f>
        <v>432</v>
      </c>
      <c r="S714" s="183">
        <f>P714+R714</f>
        <v>4800</v>
      </c>
      <c r="T714" s="32">
        <f>S714*12</f>
        <v>57600</v>
      </c>
      <c r="U714" s="99"/>
      <c r="V714" s="51"/>
      <c r="W714" s="5"/>
      <c r="X714" s="5"/>
    </row>
    <row r="715" spans="1:24" ht="34.5" customHeight="1">
      <c r="A715" s="26">
        <v>9</v>
      </c>
      <c r="B715" s="29" t="s">
        <v>85</v>
      </c>
      <c r="C715" s="37">
        <v>1</v>
      </c>
      <c r="D715" s="96">
        <v>2768</v>
      </c>
      <c r="E715" s="31">
        <f>ROUND(C715*D715,0)</f>
        <v>2768</v>
      </c>
      <c r="F715" s="118"/>
      <c r="G715" s="118"/>
      <c r="H715" s="118"/>
      <c r="I715" s="118"/>
      <c r="J715" s="118"/>
      <c r="K715" s="118"/>
      <c r="L715" s="118"/>
      <c r="M715" s="118"/>
      <c r="N715" s="118"/>
      <c r="O715" s="96">
        <f>SUM(F715:N715)</f>
        <v>0</v>
      </c>
      <c r="P715" s="48">
        <f>E715+O715</f>
        <v>2768</v>
      </c>
      <c r="Q715" s="32">
        <f>3200*C715</f>
        <v>3200</v>
      </c>
      <c r="R715" s="212">
        <f>Q715-P715</f>
        <v>432</v>
      </c>
      <c r="S715" s="183">
        <f>P715+R715</f>
        <v>3200</v>
      </c>
      <c r="T715" s="32">
        <f>S715*12</f>
        <v>38400</v>
      </c>
      <c r="U715" s="99"/>
      <c r="V715" s="51"/>
      <c r="W715" s="5"/>
      <c r="X715" s="5"/>
    </row>
    <row r="716" spans="1:24" ht="37.5" customHeight="1">
      <c r="A716" s="26"/>
      <c r="B716" s="44" t="s">
        <v>119</v>
      </c>
      <c r="C716" s="43">
        <f>SUM(C714:C715)</f>
        <v>2.5</v>
      </c>
      <c r="D716" s="43"/>
      <c r="E716" s="43">
        <f aca="true" t="shared" si="318" ref="E716:P716">SUM(E714:E715)</f>
        <v>7136</v>
      </c>
      <c r="F716" s="43">
        <f t="shared" si="318"/>
        <v>0</v>
      </c>
      <c r="G716" s="43">
        <f t="shared" si="318"/>
        <v>0</v>
      </c>
      <c r="H716" s="43">
        <f t="shared" si="318"/>
        <v>0</v>
      </c>
      <c r="I716" s="43">
        <f t="shared" si="318"/>
        <v>0</v>
      </c>
      <c r="J716" s="43">
        <f t="shared" si="318"/>
        <v>0</v>
      </c>
      <c r="K716" s="43">
        <f t="shared" si="318"/>
        <v>0</v>
      </c>
      <c r="L716" s="43">
        <f t="shared" si="318"/>
        <v>0</v>
      </c>
      <c r="M716" s="43">
        <f t="shared" si="318"/>
        <v>0</v>
      </c>
      <c r="N716" s="43">
        <f t="shared" si="318"/>
        <v>0</v>
      </c>
      <c r="O716" s="43">
        <f t="shared" si="318"/>
        <v>0</v>
      </c>
      <c r="P716" s="43">
        <f t="shared" si="318"/>
        <v>7136</v>
      </c>
      <c r="Q716" s="43"/>
      <c r="R716" s="76">
        <f>SUM(R714:R715)</f>
        <v>864</v>
      </c>
      <c r="S716" s="40">
        <f>P716+R716</f>
        <v>8000</v>
      </c>
      <c r="T716" s="40">
        <f>S716*12</f>
        <v>96000</v>
      </c>
      <c r="U716" s="101"/>
      <c r="V716" s="51"/>
      <c r="W716" s="5"/>
      <c r="X716" s="5"/>
    </row>
    <row r="717" spans="1:24" ht="57" customHeight="1">
      <c r="A717" s="236" t="s">
        <v>330</v>
      </c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8"/>
      <c r="T717" s="213"/>
      <c r="U717" s="115"/>
      <c r="V717" s="51"/>
      <c r="W717" s="5"/>
      <c r="X717" s="5"/>
    </row>
    <row r="718" spans="1:24" ht="34.5" customHeight="1">
      <c r="A718" s="56">
        <v>10</v>
      </c>
      <c r="B718" s="108" t="s">
        <v>18</v>
      </c>
      <c r="C718" s="56">
        <v>1</v>
      </c>
      <c r="D718" s="47">
        <v>2912</v>
      </c>
      <c r="E718" s="124">
        <f>ROUND(C718*D718,0)</f>
        <v>2912</v>
      </c>
      <c r="F718" s="47"/>
      <c r="G718" s="47"/>
      <c r="H718" s="47"/>
      <c r="I718" s="47"/>
      <c r="J718" s="47"/>
      <c r="K718" s="47"/>
      <c r="L718" s="47"/>
      <c r="M718" s="47"/>
      <c r="N718" s="47"/>
      <c r="O718" s="47">
        <f>SUM(F718:N718)</f>
        <v>0</v>
      </c>
      <c r="P718" s="183">
        <f>E718+O718</f>
        <v>2912</v>
      </c>
      <c r="Q718" s="32">
        <f>3200*C718</f>
        <v>3200</v>
      </c>
      <c r="R718" s="212">
        <f>Q718-P718</f>
        <v>288</v>
      </c>
      <c r="S718" s="183">
        <f>P718+R718</f>
        <v>3200</v>
      </c>
      <c r="T718" s="32">
        <f>S718*12</f>
        <v>38400</v>
      </c>
      <c r="U718" s="99"/>
      <c r="V718" s="51"/>
      <c r="W718" s="5"/>
      <c r="X718" s="5"/>
    </row>
    <row r="719" spans="1:24" ht="34.5" customHeight="1">
      <c r="A719" s="26">
        <v>10</v>
      </c>
      <c r="B719" s="29" t="s">
        <v>338</v>
      </c>
      <c r="C719" s="26">
        <v>1</v>
      </c>
      <c r="D719" s="28">
        <v>2912</v>
      </c>
      <c r="E719" s="31">
        <f>ROUND(C719*D719,0)</f>
        <v>2912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>
        <f>SUM(F719:N719)</f>
        <v>0</v>
      </c>
      <c r="P719" s="32">
        <f>E719+O719</f>
        <v>2912</v>
      </c>
      <c r="Q719" s="32">
        <f>3200*C719</f>
        <v>3200</v>
      </c>
      <c r="R719" s="212">
        <f>Q719-P719</f>
        <v>288</v>
      </c>
      <c r="S719" s="183">
        <f>P719+R719</f>
        <v>3200</v>
      </c>
      <c r="T719" s="32">
        <f>S719*12</f>
        <v>38400</v>
      </c>
      <c r="U719" s="99"/>
      <c r="V719" s="51"/>
      <c r="W719" s="5"/>
      <c r="X719" s="5"/>
    </row>
    <row r="720" spans="1:24" ht="37.5" customHeight="1">
      <c r="A720" s="56"/>
      <c r="B720" s="119" t="s">
        <v>119</v>
      </c>
      <c r="C720" s="109">
        <f>SUM(C718:C719)</f>
        <v>2</v>
      </c>
      <c r="D720" s="109"/>
      <c r="E720" s="109">
        <f aca="true" t="shared" si="319" ref="E720:P720">SUM(E718:E719)</f>
        <v>5824</v>
      </c>
      <c r="F720" s="109">
        <f t="shared" si="319"/>
        <v>0</v>
      </c>
      <c r="G720" s="109">
        <f t="shared" si="319"/>
        <v>0</v>
      </c>
      <c r="H720" s="109">
        <f t="shared" si="319"/>
        <v>0</v>
      </c>
      <c r="I720" s="109">
        <f t="shared" si="319"/>
        <v>0</v>
      </c>
      <c r="J720" s="109">
        <f t="shared" si="319"/>
        <v>0</v>
      </c>
      <c r="K720" s="109">
        <f t="shared" si="319"/>
        <v>0</v>
      </c>
      <c r="L720" s="109">
        <f t="shared" si="319"/>
        <v>0</v>
      </c>
      <c r="M720" s="109">
        <f t="shared" si="319"/>
        <v>0</v>
      </c>
      <c r="N720" s="109">
        <f t="shared" si="319"/>
        <v>0</v>
      </c>
      <c r="O720" s="109">
        <f t="shared" si="319"/>
        <v>0</v>
      </c>
      <c r="P720" s="109">
        <f t="shared" si="319"/>
        <v>5824</v>
      </c>
      <c r="Q720" s="109"/>
      <c r="R720" s="76">
        <f>SUM(R718:R719)</f>
        <v>576</v>
      </c>
      <c r="S720" s="40">
        <f>P720+R720</f>
        <v>6400</v>
      </c>
      <c r="T720" s="40">
        <f>S720*12</f>
        <v>76800</v>
      </c>
      <c r="U720" s="101"/>
      <c r="V720" s="51"/>
      <c r="W720" s="5"/>
      <c r="X720" s="5"/>
    </row>
    <row r="721" spans="1:24" ht="57" customHeight="1">
      <c r="A721" s="236" t="s">
        <v>331</v>
      </c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8"/>
      <c r="T721" s="213"/>
      <c r="U721" s="115"/>
      <c r="V721" s="51"/>
      <c r="W721" s="5"/>
      <c r="X721" s="5"/>
    </row>
    <row r="722" spans="1:24" ht="34.5" customHeight="1">
      <c r="A722" s="56">
        <v>10</v>
      </c>
      <c r="B722" s="108" t="s">
        <v>18</v>
      </c>
      <c r="C722" s="56">
        <v>1</v>
      </c>
      <c r="D722" s="47">
        <v>2912</v>
      </c>
      <c r="E722" s="124">
        <f>ROUND(C722*D722,0)</f>
        <v>2912</v>
      </c>
      <c r="F722" s="47"/>
      <c r="G722" s="47"/>
      <c r="H722" s="47"/>
      <c r="I722" s="47"/>
      <c r="J722" s="47"/>
      <c r="K722" s="47"/>
      <c r="L722" s="47"/>
      <c r="M722" s="47"/>
      <c r="N722" s="47"/>
      <c r="O722" s="47">
        <f>SUM(F722:N722)</f>
        <v>0</v>
      </c>
      <c r="P722" s="183">
        <f>E722+O722</f>
        <v>2912</v>
      </c>
      <c r="Q722" s="32">
        <f>3200*C722</f>
        <v>3200</v>
      </c>
      <c r="R722" s="212">
        <f>Q722-P722</f>
        <v>288</v>
      </c>
      <c r="S722" s="183">
        <f>P722+R722</f>
        <v>3200</v>
      </c>
      <c r="T722" s="32">
        <f>S722*12</f>
        <v>38400</v>
      </c>
      <c r="U722" s="99"/>
      <c r="V722" s="51"/>
      <c r="W722" s="5"/>
      <c r="X722" s="5"/>
    </row>
    <row r="723" spans="1:24" ht="34.5" customHeight="1">
      <c r="A723" s="26">
        <v>10</v>
      </c>
      <c r="B723" s="29" t="s">
        <v>10</v>
      </c>
      <c r="C723" s="26">
        <v>1</v>
      </c>
      <c r="D723" s="28">
        <v>2912</v>
      </c>
      <c r="E723" s="31">
        <f>ROUND(C723*D723,0)</f>
        <v>2912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>
        <f>SUM(F723:N723)</f>
        <v>0</v>
      </c>
      <c r="P723" s="32">
        <f>E723+O723</f>
        <v>2912</v>
      </c>
      <c r="Q723" s="32">
        <f>3200*C723</f>
        <v>3200</v>
      </c>
      <c r="R723" s="212">
        <f>Q723-P723</f>
        <v>288</v>
      </c>
      <c r="S723" s="183">
        <f>P723+R723</f>
        <v>3200</v>
      </c>
      <c r="T723" s="32">
        <f>S723*12</f>
        <v>38400</v>
      </c>
      <c r="U723" s="99"/>
      <c r="V723" s="51"/>
      <c r="W723" s="5"/>
      <c r="X723" s="5"/>
    </row>
    <row r="724" spans="1:24" ht="37.5" customHeight="1">
      <c r="A724" s="56"/>
      <c r="B724" s="119" t="s">
        <v>119</v>
      </c>
      <c r="C724" s="109">
        <f>SUM(C722:C723)</f>
        <v>2</v>
      </c>
      <c r="D724" s="109"/>
      <c r="E724" s="109">
        <f aca="true" t="shared" si="320" ref="E724:P724">SUM(E722:E723)</f>
        <v>5824</v>
      </c>
      <c r="F724" s="109">
        <f t="shared" si="320"/>
        <v>0</v>
      </c>
      <c r="G724" s="109">
        <f t="shared" si="320"/>
        <v>0</v>
      </c>
      <c r="H724" s="109">
        <f t="shared" si="320"/>
        <v>0</v>
      </c>
      <c r="I724" s="109">
        <f t="shared" si="320"/>
        <v>0</v>
      </c>
      <c r="J724" s="109">
        <f t="shared" si="320"/>
        <v>0</v>
      </c>
      <c r="K724" s="109">
        <f t="shared" si="320"/>
        <v>0</v>
      </c>
      <c r="L724" s="109">
        <f t="shared" si="320"/>
        <v>0</v>
      </c>
      <c r="M724" s="109">
        <f t="shared" si="320"/>
        <v>0</v>
      </c>
      <c r="N724" s="109">
        <f t="shared" si="320"/>
        <v>0</v>
      </c>
      <c r="O724" s="109">
        <f t="shared" si="320"/>
        <v>0</v>
      </c>
      <c r="P724" s="109">
        <f t="shared" si="320"/>
        <v>5824</v>
      </c>
      <c r="Q724" s="109"/>
      <c r="R724" s="76">
        <f>SUM(R722:R723)</f>
        <v>576</v>
      </c>
      <c r="S724" s="40">
        <f>P724+R724</f>
        <v>6400</v>
      </c>
      <c r="T724" s="40">
        <f>S724*12</f>
        <v>76800</v>
      </c>
      <c r="U724" s="101"/>
      <c r="V724" s="51"/>
      <c r="W724" s="5"/>
      <c r="X724" s="5"/>
    </row>
    <row r="725" spans="1:24" ht="61.5" customHeight="1">
      <c r="A725" s="230" t="s">
        <v>133</v>
      </c>
      <c r="B725" s="231"/>
      <c r="C725" s="231"/>
      <c r="D725" s="231"/>
      <c r="E725" s="231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2"/>
      <c r="T725" s="141"/>
      <c r="U725" s="78"/>
      <c r="V725" s="51"/>
      <c r="W725" s="5"/>
      <c r="X725" s="5"/>
    </row>
    <row r="726" spans="1:24" ht="34.5" customHeight="1">
      <c r="A726" s="37">
        <v>5</v>
      </c>
      <c r="B726" s="29" t="s">
        <v>15</v>
      </c>
      <c r="C726" s="30">
        <v>1</v>
      </c>
      <c r="D726" s="31">
        <v>2176</v>
      </c>
      <c r="E726" s="31">
        <f>ROUND(C726*D726,0)</f>
        <v>2176</v>
      </c>
      <c r="F726" s="42"/>
      <c r="G726" s="31"/>
      <c r="H726" s="31"/>
      <c r="I726" s="31"/>
      <c r="J726" s="31"/>
      <c r="K726" s="42"/>
      <c r="L726" s="42"/>
      <c r="M726" s="31"/>
      <c r="N726" s="31"/>
      <c r="O726" s="31">
        <f>SUM(F726:N726)</f>
        <v>0</v>
      </c>
      <c r="P726" s="32">
        <f>E726+O726</f>
        <v>2176</v>
      </c>
      <c r="Q726" s="32">
        <f>3200*C726</f>
        <v>3200</v>
      </c>
      <c r="R726" s="212">
        <f>Q726-P726</f>
        <v>1024</v>
      </c>
      <c r="S726" s="183">
        <f>P726+R726</f>
        <v>3200</v>
      </c>
      <c r="T726" s="32">
        <f>S726*12</f>
        <v>38400</v>
      </c>
      <c r="U726" s="99"/>
      <c r="V726" s="51"/>
      <c r="W726" s="5"/>
      <c r="X726" s="5"/>
    </row>
    <row r="727" spans="1:24" ht="37.5" customHeight="1">
      <c r="A727" s="26"/>
      <c r="B727" s="44" t="s">
        <v>119</v>
      </c>
      <c r="C727" s="43">
        <f>SUM(C725:C726)</f>
        <v>1</v>
      </c>
      <c r="D727" s="43"/>
      <c r="E727" s="43">
        <f aca="true" t="shared" si="321" ref="E727:P727">SUM(E725:E726)</f>
        <v>2176</v>
      </c>
      <c r="F727" s="43">
        <f t="shared" si="321"/>
        <v>0</v>
      </c>
      <c r="G727" s="43">
        <f t="shared" si="321"/>
        <v>0</v>
      </c>
      <c r="H727" s="43">
        <f t="shared" si="321"/>
        <v>0</v>
      </c>
      <c r="I727" s="43">
        <f t="shared" si="321"/>
        <v>0</v>
      </c>
      <c r="J727" s="43">
        <f t="shared" si="321"/>
        <v>0</v>
      </c>
      <c r="K727" s="43">
        <f t="shared" si="321"/>
        <v>0</v>
      </c>
      <c r="L727" s="43">
        <f t="shared" si="321"/>
        <v>0</v>
      </c>
      <c r="M727" s="43">
        <f t="shared" si="321"/>
        <v>0</v>
      </c>
      <c r="N727" s="43">
        <f t="shared" si="321"/>
        <v>0</v>
      </c>
      <c r="O727" s="43">
        <f t="shared" si="321"/>
        <v>0</v>
      </c>
      <c r="P727" s="43">
        <f t="shared" si="321"/>
        <v>2176</v>
      </c>
      <c r="Q727" s="43"/>
      <c r="R727" s="76">
        <f>SUM(R726)</f>
        <v>1024</v>
      </c>
      <c r="S727" s="40">
        <f>P727+R727</f>
        <v>3200</v>
      </c>
      <c r="T727" s="40">
        <f>S727*12</f>
        <v>38400</v>
      </c>
      <c r="U727" s="101"/>
      <c r="V727" s="51"/>
      <c r="W727" s="5"/>
      <c r="X727" s="5"/>
    </row>
    <row r="728" spans="1:24" ht="58.5" customHeight="1">
      <c r="A728" s="230" t="s">
        <v>212</v>
      </c>
      <c r="B728" s="231"/>
      <c r="C728" s="231"/>
      <c r="D728" s="231"/>
      <c r="E728" s="231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2"/>
      <c r="T728" s="141"/>
      <c r="U728" s="78"/>
      <c r="V728" s="51"/>
      <c r="W728" s="5"/>
      <c r="X728" s="5"/>
    </row>
    <row r="729" spans="1:24" ht="34.5" customHeight="1">
      <c r="A729" s="26">
        <v>10</v>
      </c>
      <c r="B729" s="33" t="s">
        <v>18</v>
      </c>
      <c r="C729" s="26">
        <v>1</v>
      </c>
      <c r="D729" s="28">
        <v>2912</v>
      </c>
      <c r="E729" s="31">
        <f aca="true" t="shared" si="322" ref="E729:E734">ROUND(C729*D729,0)</f>
        <v>2912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>
        <f>SUM(F729:N729)</f>
        <v>0</v>
      </c>
      <c r="P729" s="32">
        <f aca="true" t="shared" si="323" ref="P729:P734">E729+O729</f>
        <v>2912</v>
      </c>
      <c r="Q729" s="32">
        <f aca="true" t="shared" si="324" ref="Q729:Q734">3200*C729</f>
        <v>3200</v>
      </c>
      <c r="R729" s="212">
        <f aca="true" t="shared" si="325" ref="R729:R734">Q729-P729</f>
        <v>288</v>
      </c>
      <c r="S729" s="183">
        <f aca="true" t="shared" si="326" ref="S729:S735">P729+R729</f>
        <v>3200</v>
      </c>
      <c r="T729" s="32">
        <f aca="true" t="shared" si="327" ref="T729:T735">S729*12</f>
        <v>38400</v>
      </c>
      <c r="U729" s="99"/>
      <c r="V729" s="51"/>
      <c r="W729" s="5"/>
      <c r="X729" s="5"/>
    </row>
    <row r="730" spans="1:24" ht="34.5" customHeight="1">
      <c r="A730" s="26"/>
      <c r="B730" s="33" t="s">
        <v>24</v>
      </c>
      <c r="C730" s="26">
        <v>1</v>
      </c>
      <c r="D730" s="28">
        <v>2766</v>
      </c>
      <c r="E730" s="31">
        <f t="shared" si="322"/>
        <v>2766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32">
        <f t="shared" si="323"/>
        <v>2766</v>
      </c>
      <c r="Q730" s="32">
        <f t="shared" si="324"/>
        <v>3200</v>
      </c>
      <c r="R730" s="212">
        <f t="shared" si="325"/>
        <v>434</v>
      </c>
      <c r="S730" s="183">
        <f t="shared" si="326"/>
        <v>3200</v>
      </c>
      <c r="T730" s="32">
        <f t="shared" si="327"/>
        <v>38400</v>
      </c>
      <c r="U730" s="99"/>
      <c r="V730" s="51"/>
      <c r="W730" s="5"/>
      <c r="X730" s="5"/>
    </row>
    <row r="731" spans="1:24" ht="34.5" customHeight="1">
      <c r="A731" s="26">
        <v>10</v>
      </c>
      <c r="B731" s="29" t="s">
        <v>10</v>
      </c>
      <c r="C731" s="26">
        <v>2</v>
      </c>
      <c r="D731" s="28">
        <v>2912</v>
      </c>
      <c r="E731" s="31">
        <f t="shared" si="322"/>
        <v>5824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>
        <f>SUM(F731:N731)</f>
        <v>0</v>
      </c>
      <c r="P731" s="32">
        <f t="shared" si="323"/>
        <v>5824</v>
      </c>
      <c r="Q731" s="32">
        <f t="shared" si="324"/>
        <v>6400</v>
      </c>
      <c r="R731" s="212">
        <f t="shared" si="325"/>
        <v>576</v>
      </c>
      <c r="S731" s="183">
        <f t="shared" si="326"/>
        <v>6400</v>
      </c>
      <c r="T731" s="32">
        <f t="shared" si="327"/>
        <v>76800</v>
      </c>
      <c r="U731" s="99"/>
      <c r="V731" s="51"/>
      <c r="W731" s="5"/>
      <c r="X731" s="5"/>
    </row>
    <row r="732" spans="1:24" ht="34.5" customHeight="1">
      <c r="A732" s="26">
        <v>9</v>
      </c>
      <c r="B732" s="33" t="s">
        <v>11</v>
      </c>
      <c r="C732" s="26">
        <v>4</v>
      </c>
      <c r="D732" s="28">
        <v>2768</v>
      </c>
      <c r="E732" s="31">
        <f t="shared" si="322"/>
        <v>11072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>
        <f>SUM(F732:N732)</f>
        <v>0</v>
      </c>
      <c r="P732" s="32">
        <f t="shared" si="323"/>
        <v>11072</v>
      </c>
      <c r="Q732" s="32">
        <f t="shared" si="324"/>
        <v>12800</v>
      </c>
      <c r="R732" s="212">
        <f t="shared" si="325"/>
        <v>1728</v>
      </c>
      <c r="S732" s="183">
        <f t="shared" si="326"/>
        <v>12800</v>
      </c>
      <c r="T732" s="32">
        <f t="shared" si="327"/>
        <v>153600</v>
      </c>
      <c r="U732" s="99"/>
      <c r="V732" s="51"/>
      <c r="W732" s="5"/>
      <c r="X732" s="5"/>
    </row>
    <row r="733" spans="1:24" ht="34.5" customHeight="1">
      <c r="A733" s="26">
        <v>7</v>
      </c>
      <c r="B733" s="33" t="s">
        <v>19</v>
      </c>
      <c r="C733" s="26">
        <v>0.5</v>
      </c>
      <c r="D733" s="28">
        <v>2464</v>
      </c>
      <c r="E733" s="31">
        <f t="shared" si="322"/>
        <v>1232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32">
        <f t="shared" si="323"/>
        <v>1232</v>
      </c>
      <c r="Q733" s="32">
        <f t="shared" si="324"/>
        <v>1600</v>
      </c>
      <c r="R733" s="212">
        <f t="shared" si="325"/>
        <v>368</v>
      </c>
      <c r="S733" s="183">
        <f t="shared" si="326"/>
        <v>1600</v>
      </c>
      <c r="T733" s="32">
        <f t="shared" si="327"/>
        <v>19200</v>
      </c>
      <c r="U733" s="99"/>
      <c r="V733" s="51"/>
      <c r="W733" s="5"/>
      <c r="X733" s="5"/>
    </row>
    <row r="734" spans="1:24" ht="34.5" customHeight="1">
      <c r="A734" s="26">
        <v>5</v>
      </c>
      <c r="B734" s="33" t="s">
        <v>52</v>
      </c>
      <c r="C734" s="26">
        <v>1</v>
      </c>
      <c r="D734" s="31">
        <v>2176</v>
      </c>
      <c r="E734" s="31">
        <f t="shared" si="322"/>
        <v>2176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>
        <f>SUM(F734:N734)</f>
        <v>0</v>
      </c>
      <c r="P734" s="32">
        <f t="shared" si="323"/>
        <v>2176</v>
      </c>
      <c r="Q734" s="32">
        <f t="shared" si="324"/>
        <v>3200</v>
      </c>
      <c r="R734" s="212">
        <f t="shared" si="325"/>
        <v>1024</v>
      </c>
      <c r="S734" s="183">
        <f t="shared" si="326"/>
        <v>3200</v>
      </c>
      <c r="T734" s="32">
        <f t="shared" si="327"/>
        <v>38400</v>
      </c>
      <c r="U734" s="99"/>
      <c r="V734" s="51"/>
      <c r="W734" s="5"/>
      <c r="X734" s="5"/>
    </row>
    <row r="735" spans="1:24" ht="37.5" customHeight="1">
      <c r="A735" s="26"/>
      <c r="B735" s="44" t="s">
        <v>119</v>
      </c>
      <c r="C735" s="43">
        <f>SUM(C729:C734)</f>
        <v>9.5</v>
      </c>
      <c r="D735" s="46"/>
      <c r="E735" s="36">
        <f>SUM(E729:E734)</f>
        <v>25982</v>
      </c>
      <c r="F735" s="36">
        <f aca="true" t="shared" si="328" ref="F735:O735">SUM(F729:F734)</f>
        <v>0</v>
      </c>
      <c r="G735" s="36">
        <f t="shared" si="328"/>
        <v>0</v>
      </c>
      <c r="H735" s="36">
        <f t="shared" si="328"/>
        <v>0</v>
      </c>
      <c r="I735" s="36">
        <f t="shared" si="328"/>
        <v>0</v>
      </c>
      <c r="J735" s="36"/>
      <c r="K735" s="36">
        <f t="shared" si="328"/>
        <v>0</v>
      </c>
      <c r="L735" s="36">
        <f t="shared" si="328"/>
        <v>0</v>
      </c>
      <c r="M735" s="36">
        <f t="shared" si="328"/>
        <v>0</v>
      </c>
      <c r="N735" s="36">
        <f t="shared" si="328"/>
        <v>0</v>
      </c>
      <c r="O735" s="36">
        <f t="shared" si="328"/>
        <v>0</v>
      </c>
      <c r="P735" s="36">
        <f>SUM(P729:P734)</f>
        <v>25982</v>
      </c>
      <c r="Q735" s="36"/>
      <c r="R735" s="66">
        <f>SUM(R729:R734)</f>
        <v>4418</v>
      </c>
      <c r="S735" s="40">
        <f t="shared" si="326"/>
        <v>30400</v>
      </c>
      <c r="T735" s="40">
        <f t="shared" si="327"/>
        <v>364800</v>
      </c>
      <c r="U735" s="101"/>
      <c r="V735" s="51"/>
      <c r="W735" s="5"/>
      <c r="X735" s="5"/>
    </row>
    <row r="736" spans="1:24" ht="57" customHeight="1">
      <c r="A736" s="241" t="s">
        <v>213</v>
      </c>
      <c r="B736" s="241"/>
      <c r="C736" s="241"/>
      <c r="D736" s="241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241"/>
      <c r="P736" s="241"/>
      <c r="Q736" s="241"/>
      <c r="R736" s="241"/>
      <c r="S736" s="241"/>
      <c r="T736" s="141"/>
      <c r="U736" s="78"/>
      <c r="V736" s="51"/>
      <c r="W736" s="5"/>
      <c r="X736" s="5"/>
    </row>
    <row r="737" spans="1:24" ht="34.5" customHeight="1">
      <c r="A737" s="26">
        <v>10</v>
      </c>
      <c r="B737" s="106" t="s">
        <v>17</v>
      </c>
      <c r="C737" s="56">
        <v>1</v>
      </c>
      <c r="D737" s="47">
        <v>2912</v>
      </c>
      <c r="E737" s="21">
        <f aca="true" t="shared" si="329" ref="E737:E746">ROUND(C737*D737,0)</f>
        <v>2912</v>
      </c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32">
        <f aca="true" t="shared" si="330" ref="P737:P746">E737+O737</f>
        <v>2912</v>
      </c>
      <c r="Q737" s="32">
        <f>3200*C737</f>
        <v>3200</v>
      </c>
      <c r="R737" s="212">
        <f>Q737-P737</f>
        <v>288</v>
      </c>
      <c r="S737" s="183">
        <f aca="true" t="shared" si="331" ref="S737:S747">P737+R737</f>
        <v>3200</v>
      </c>
      <c r="T737" s="32">
        <f aca="true" t="shared" si="332" ref="T737:T747">S737*12</f>
        <v>38400</v>
      </c>
      <c r="U737" s="99"/>
      <c r="V737" s="51"/>
      <c r="W737" s="5"/>
      <c r="X737" s="5"/>
    </row>
    <row r="738" spans="1:24" ht="34.5" customHeight="1">
      <c r="A738" s="26">
        <v>10</v>
      </c>
      <c r="B738" s="106" t="s">
        <v>128</v>
      </c>
      <c r="C738" s="56">
        <v>5</v>
      </c>
      <c r="D738" s="47">
        <v>2912</v>
      </c>
      <c r="E738" s="31">
        <f t="shared" si="329"/>
        <v>14560</v>
      </c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32">
        <f t="shared" si="330"/>
        <v>14560</v>
      </c>
      <c r="Q738" s="32">
        <f aca="true" t="shared" si="333" ref="Q738:Q744">3200*C738</f>
        <v>16000</v>
      </c>
      <c r="R738" s="212">
        <f aca="true" t="shared" si="334" ref="R738:R746">Q738-P738</f>
        <v>1440</v>
      </c>
      <c r="S738" s="183">
        <f t="shared" si="331"/>
        <v>16000</v>
      </c>
      <c r="T738" s="32">
        <f t="shared" si="332"/>
        <v>192000</v>
      </c>
      <c r="U738" s="99"/>
      <c r="V738" s="51"/>
      <c r="W738" s="5"/>
      <c r="X738" s="5"/>
    </row>
    <row r="739" spans="1:24" ht="34.5" customHeight="1">
      <c r="A739" s="26">
        <v>9</v>
      </c>
      <c r="B739" s="29" t="s">
        <v>214</v>
      </c>
      <c r="C739" s="56">
        <v>2.75</v>
      </c>
      <c r="D739" s="47">
        <v>2768</v>
      </c>
      <c r="E739" s="31">
        <f t="shared" si="329"/>
        <v>7612</v>
      </c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32">
        <f t="shared" si="330"/>
        <v>7612</v>
      </c>
      <c r="Q739" s="32">
        <f t="shared" si="333"/>
        <v>8800</v>
      </c>
      <c r="R739" s="212">
        <f t="shared" si="334"/>
        <v>1188</v>
      </c>
      <c r="S739" s="183">
        <f t="shared" si="331"/>
        <v>8800</v>
      </c>
      <c r="T739" s="32">
        <f t="shared" si="332"/>
        <v>105600</v>
      </c>
      <c r="U739" s="99"/>
      <c r="V739" s="51"/>
      <c r="W739" s="5"/>
      <c r="X739" s="5"/>
    </row>
    <row r="740" spans="1:24" ht="34.5" customHeight="1">
      <c r="A740" s="26">
        <v>8</v>
      </c>
      <c r="B740" s="29" t="s">
        <v>215</v>
      </c>
      <c r="C740" s="56">
        <v>1.25</v>
      </c>
      <c r="D740" s="47">
        <v>2624</v>
      </c>
      <c r="E740" s="31">
        <f>ROUND(C740*D740,0)</f>
        <v>3280</v>
      </c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32">
        <f>E740+O740</f>
        <v>3280</v>
      </c>
      <c r="Q740" s="32">
        <f t="shared" si="333"/>
        <v>4000</v>
      </c>
      <c r="R740" s="212">
        <f t="shared" si="334"/>
        <v>720</v>
      </c>
      <c r="S740" s="183">
        <f t="shared" si="331"/>
        <v>4000</v>
      </c>
      <c r="T740" s="32">
        <f t="shared" si="332"/>
        <v>48000</v>
      </c>
      <c r="U740" s="99"/>
      <c r="V740" s="51"/>
      <c r="W740" s="5"/>
      <c r="X740" s="5"/>
    </row>
    <row r="741" spans="1:24" ht="34.5" customHeight="1">
      <c r="A741" s="26">
        <v>9</v>
      </c>
      <c r="B741" s="33" t="s">
        <v>11</v>
      </c>
      <c r="C741" s="26">
        <v>4.5</v>
      </c>
      <c r="D741" s="28">
        <v>2768</v>
      </c>
      <c r="E741" s="31">
        <f>ROUND(C741*D741,0)</f>
        <v>12456</v>
      </c>
      <c r="F741" s="28"/>
      <c r="G741" s="28"/>
      <c r="H741" s="28"/>
      <c r="I741" s="28"/>
      <c r="J741" s="28"/>
      <c r="K741" s="28"/>
      <c r="L741" s="28"/>
      <c r="M741" s="28"/>
      <c r="N741" s="28">
        <v>664</v>
      </c>
      <c r="O741" s="28">
        <f aca="true" t="shared" si="335" ref="O741:O746">SUM(F741:N741)</f>
        <v>664</v>
      </c>
      <c r="P741" s="32">
        <f>E741+O741</f>
        <v>13120</v>
      </c>
      <c r="Q741" s="32">
        <f>3200*C741+N741</f>
        <v>15064</v>
      </c>
      <c r="R741" s="212">
        <f t="shared" si="334"/>
        <v>1944</v>
      </c>
      <c r="S741" s="183">
        <f t="shared" si="331"/>
        <v>15064</v>
      </c>
      <c r="T741" s="32">
        <f t="shared" si="332"/>
        <v>180768</v>
      </c>
      <c r="U741" s="99"/>
      <c r="V741" s="51"/>
      <c r="W741" s="5"/>
      <c r="X741" s="5"/>
    </row>
    <row r="742" spans="1:24" ht="34.5" customHeight="1">
      <c r="A742" s="126">
        <v>8</v>
      </c>
      <c r="B742" s="33" t="s">
        <v>104</v>
      </c>
      <c r="C742" s="56">
        <v>0.5</v>
      </c>
      <c r="D742" s="47">
        <v>2624</v>
      </c>
      <c r="E742" s="31">
        <f t="shared" si="329"/>
        <v>1312</v>
      </c>
      <c r="F742" s="46"/>
      <c r="G742" s="46"/>
      <c r="H742" s="46"/>
      <c r="I742" s="46"/>
      <c r="J742" s="46"/>
      <c r="K742" s="46"/>
      <c r="L742" s="46"/>
      <c r="M742" s="46"/>
      <c r="N742" s="46"/>
      <c r="O742" s="28">
        <f t="shared" si="335"/>
        <v>0</v>
      </c>
      <c r="P742" s="32">
        <f t="shared" si="330"/>
        <v>1312</v>
      </c>
      <c r="Q742" s="32">
        <f t="shared" si="333"/>
        <v>1600</v>
      </c>
      <c r="R742" s="212">
        <f t="shared" si="334"/>
        <v>288</v>
      </c>
      <c r="S742" s="183">
        <f t="shared" si="331"/>
        <v>1600</v>
      </c>
      <c r="T742" s="32">
        <f t="shared" si="332"/>
        <v>19200</v>
      </c>
      <c r="U742" s="99"/>
      <c r="V742" s="51"/>
      <c r="W742" s="5"/>
      <c r="X742" s="5"/>
    </row>
    <row r="743" spans="1:24" ht="34.5" customHeight="1">
      <c r="A743" s="26">
        <v>7</v>
      </c>
      <c r="B743" s="33" t="s">
        <v>19</v>
      </c>
      <c r="C743" s="26">
        <v>2</v>
      </c>
      <c r="D743" s="28">
        <v>2464</v>
      </c>
      <c r="E743" s="31">
        <f>ROUND(C743*D743,0)</f>
        <v>4928</v>
      </c>
      <c r="F743" s="46"/>
      <c r="G743" s="46"/>
      <c r="H743" s="46"/>
      <c r="I743" s="46"/>
      <c r="J743" s="46"/>
      <c r="K743" s="46"/>
      <c r="L743" s="46"/>
      <c r="M743" s="46"/>
      <c r="N743" s="46"/>
      <c r="O743" s="28">
        <f t="shared" si="335"/>
        <v>0</v>
      </c>
      <c r="P743" s="32">
        <f>E743+O743</f>
        <v>4928</v>
      </c>
      <c r="Q743" s="32">
        <f t="shared" si="333"/>
        <v>6400</v>
      </c>
      <c r="R743" s="212">
        <f t="shared" si="334"/>
        <v>1472</v>
      </c>
      <c r="S743" s="183">
        <f t="shared" si="331"/>
        <v>6400</v>
      </c>
      <c r="T743" s="32">
        <f t="shared" si="332"/>
        <v>76800</v>
      </c>
      <c r="U743" s="99"/>
      <c r="V743" s="51"/>
      <c r="W743" s="5"/>
      <c r="X743" s="5"/>
    </row>
    <row r="744" spans="1:24" ht="34.5" customHeight="1">
      <c r="A744" s="126">
        <v>7</v>
      </c>
      <c r="B744" s="33" t="s">
        <v>216</v>
      </c>
      <c r="C744" s="56">
        <v>1</v>
      </c>
      <c r="D744" s="47">
        <v>2464</v>
      </c>
      <c r="E744" s="31">
        <f>ROUND(C744*D744,0)</f>
        <v>2464</v>
      </c>
      <c r="F744" s="46"/>
      <c r="G744" s="46"/>
      <c r="H744" s="46"/>
      <c r="I744" s="46"/>
      <c r="J744" s="46"/>
      <c r="K744" s="46"/>
      <c r="L744" s="46"/>
      <c r="M744" s="46"/>
      <c r="N744" s="46"/>
      <c r="O744" s="28">
        <f t="shared" si="335"/>
        <v>0</v>
      </c>
      <c r="P744" s="32">
        <f>E744+O744</f>
        <v>2464</v>
      </c>
      <c r="Q744" s="32">
        <f t="shared" si="333"/>
        <v>3200</v>
      </c>
      <c r="R744" s="212">
        <f t="shared" si="334"/>
        <v>736</v>
      </c>
      <c r="S744" s="183">
        <f t="shared" si="331"/>
        <v>3200</v>
      </c>
      <c r="T744" s="32">
        <f t="shared" si="332"/>
        <v>38400</v>
      </c>
      <c r="U744" s="99"/>
      <c r="V744" s="51"/>
      <c r="W744" s="5"/>
      <c r="X744" s="5"/>
    </row>
    <row r="745" spans="1:24" ht="34.5" customHeight="1">
      <c r="A745" s="26">
        <v>6</v>
      </c>
      <c r="B745" s="29" t="s">
        <v>186</v>
      </c>
      <c r="C745" s="56">
        <v>6.5</v>
      </c>
      <c r="D745" s="31">
        <v>2320</v>
      </c>
      <c r="E745" s="31">
        <f t="shared" si="329"/>
        <v>15080</v>
      </c>
      <c r="F745" s="46"/>
      <c r="G745" s="46"/>
      <c r="H745" s="46"/>
      <c r="I745" s="46"/>
      <c r="J745" s="46"/>
      <c r="K745" s="46"/>
      <c r="L745" s="46"/>
      <c r="M745" s="46"/>
      <c r="N745" s="47">
        <v>278</v>
      </c>
      <c r="O745" s="28">
        <f t="shared" si="335"/>
        <v>278</v>
      </c>
      <c r="P745" s="32">
        <f t="shared" si="330"/>
        <v>15358</v>
      </c>
      <c r="Q745" s="32">
        <f>3200*C745+N745</f>
        <v>21078</v>
      </c>
      <c r="R745" s="212">
        <f t="shared" si="334"/>
        <v>5720</v>
      </c>
      <c r="S745" s="183">
        <f t="shared" si="331"/>
        <v>21078</v>
      </c>
      <c r="T745" s="32">
        <f t="shared" si="332"/>
        <v>252936</v>
      </c>
      <c r="U745" s="99"/>
      <c r="V745" s="51"/>
      <c r="W745" s="5"/>
      <c r="X745" s="5"/>
    </row>
    <row r="746" spans="1:24" ht="34.5" customHeight="1">
      <c r="A746" s="126">
        <v>5</v>
      </c>
      <c r="B746" s="33" t="s">
        <v>358</v>
      </c>
      <c r="C746" s="127">
        <v>6</v>
      </c>
      <c r="D746" s="31">
        <v>2176</v>
      </c>
      <c r="E746" s="134">
        <f t="shared" si="329"/>
        <v>13056</v>
      </c>
      <c r="F746" s="114"/>
      <c r="G746" s="114"/>
      <c r="H746" s="114"/>
      <c r="I746" s="114"/>
      <c r="J746" s="114"/>
      <c r="K746" s="114"/>
      <c r="L746" s="114"/>
      <c r="M746" s="114"/>
      <c r="N746" s="128">
        <v>522</v>
      </c>
      <c r="O746" s="28">
        <f t="shared" si="335"/>
        <v>522</v>
      </c>
      <c r="P746" s="135">
        <f t="shared" si="330"/>
        <v>13578</v>
      </c>
      <c r="Q746" s="32">
        <f>3200*C746+N746</f>
        <v>19722</v>
      </c>
      <c r="R746" s="212">
        <f t="shared" si="334"/>
        <v>6144</v>
      </c>
      <c r="S746" s="183">
        <f t="shared" si="331"/>
        <v>19722</v>
      </c>
      <c r="T746" s="32">
        <f t="shared" si="332"/>
        <v>236664</v>
      </c>
      <c r="U746" s="99"/>
      <c r="V746" s="51"/>
      <c r="W746" s="5"/>
      <c r="X746" s="5"/>
    </row>
    <row r="747" spans="1:24" ht="37.5" customHeight="1">
      <c r="A747" s="126"/>
      <c r="B747" s="44" t="s">
        <v>119</v>
      </c>
      <c r="C747" s="43">
        <f>SUM(C737:C746)</f>
        <v>30.5</v>
      </c>
      <c r="D747" s="43"/>
      <c r="E747" s="46">
        <f>SUM(E737:E746)</f>
        <v>77660</v>
      </c>
      <c r="F747" s="46">
        <f>SUM(F737:F745)</f>
        <v>0</v>
      </c>
      <c r="G747" s="46">
        <f>SUM(G737:G745)</f>
        <v>0</v>
      </c>
      <c r="H747" s="46">
        <f>SUM(H737:H745)</f>
        <v>0</v>
      </c>
      <c r="I747" s="46">
        <f>SUM(I737:I745)</f>
        <v>0</v>
      </c>
      <c r="J747" s="46"/>
      <c r="K747" s="46">
        <f>SUM(K737:K745)</f>
        <v>0</v>
      </c>
      <c r="L747" s="46">
        <f>SUM(L737:L745)</f>
        <v>0</v>
      </c>
      <c r="M747" s="46">
        <f>SUM(M737:M745)</f>
        <v>0</v>
      </c>
      <c r="N747" s="46">
        <f>SUM(N737:N746)</f>
        <v>1464</v>
      </c>
      <c r="O747" s="46">
        <f>SUM(O737:O746)</f>
        <v>1464</v>
      </c>
      <c r="P747" s="46">
        <f>SUM(P737:P746)</f>
        <v>79124</v>
      </c>
      <c r="Q747" s="46"/>
      <c r="R747" s="76">
        <f>SUM(R737:R746)</f>
        <v>19940</v>
      </c>
      <c r="S747" s="40">
        <f t="shared" si="331"/>
        <v>99064</v>
      </c>
      <c r="T747" s="40">
        <f t="shared" si="332"/>
        <v>1188768</v>
      </c>
      <c r="U747" s="101"/>
      <c r="V747" s="101"/>
      <c r="W747" s="5"/>
      <c r="X747" s="5"/>
    </row>
    <row r="748" spans="1:24" ht="57" customHeight="1">
      <c r="A748" s="230" t="s">
        <v>217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2"/>
      <c r="T748" s="141"/>
      <c r="U748" s="78"/>
      <c r="V748" s="101"/>
      <c r="W748" s="5"/>
      <c r="X748" s="5"/>
    </row>
    <row r="749" spans="1:24" ht="34.5" customHeight="1">
      <c r="A749" s="26">
        <v>10</v>
      </c>
      <c r="B749" s="33" t="s">
        <v>218</v>
      </c>
      <c r="C749" s="26">
        <v>1.5</v>
      </c>
      <c r="D749" s="28">
        <v>2912</v>
      </c>
      <c r="E749" s="31">
        <f>ROUND(C749*D749,0)</f>
        <v>4368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>
        <f>SUM(F749:N749)</f>
        <v>0</v>
      </c>
      <c r="P749" s="32">
        <f>E749+O749</f>
        <v>4368</v>
      </c>
      <c r="Q749" s="32">
        <f>3200*C749</f>
        <v>4800</v>
      </c>
      <c r="R749" s="212">
        <f>Q749-P749</f>
        <v>432</v>
      </c>
      <c r="S749" s="183">
        <f>P749+R749</f>
        <v>4800</v>
      </c>
      <c r="T749" s="32">
        <f>S749*12</f>
        <v>57600</v>
      </c>
      <c r="U749" s="99"/>
      <c r="V749" s="99"/>
      <c r="W749" s="5"/>
      <c r="X749" s="5"/>
    </row>
    <row r="750" spans="1:24" ht="34.5" customHeight="1">
      <c r="A750" s="26">
        <v>9</v>
      </c>
      <c r="B750" s="33" t="s">
        <v>197</v>
      </c>
      <c r="C750" s="26">
        <v>1</v>
      </c>
      <c r="D750" s="28">
        <v>2768</v>
      </c>
      <c r="E750" s="31">
        <f>ROUND(C750*D750,0)</f>
        <v>2768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32">
        <f>E750+O750</f>
        <v>2768</v>
      </c>
      <c r="Q750" s="32">
        <f>3200*C750</f>
        <v>3200</v>
      </c>
      <c r="R750" s="212">
        <f>Q750-P750</f>
        <v>432</v>
      </c>
      <c r="S750" s="183">
        <f>P750+R750</f>
        <v>3200</v>
      </c>
      <c r="T750" s="32">
        <f>S750*12</f>
        <v>38400</v>
      </c>
      <c r="U750" s="99"/>
      <c r="V750" s="99"/>
      <c r="W750" s="5"/>
      <c r="X750" s="5"/>
    </row>
    <row r="751" spans="1:24" ht="34.5" customHeight="1">
      <c r="A751" s="26">
        <v>7</v>
      </c>
      <c r="B751" s="33" t="s">
        <v>219</v>
      </c>
      <c r="C751" s="26">
        <v>1.5</v>
      </c>
      <c r="D751" s="28">
        <v>2464</v>
      </c>
      <c r="E751" s="31">
        <f>ROUND(C751*D751,0)</f>
        <v>3696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>
        <f>SUM(F751:N751)</f>
        <v>0</v>
      </c>
      <c r="P751" s="32">
        <f>E751+O751</f>
        <v>3696</v>
      </c>
      <c r="Q751" s="32">
        <f>3200*C751</f>
        <v>4800</v>
      </c>
      <c r="R751" s="212">
        <f>Q751-P751</f>
        <v>1104</v>
      </c>
      <c r="S751" s="183">
        <f>P751+R751</f>
        <v>4800</v>
      </c>
      <c r="T751" s="32">
        <f>S751*12</f>
        <v>57600</v>
      </c>
      <c r="U751" s="99"/>
      <c r="V751" s="99"/>
      <c r="W751" s="5"/>
      <c r="X751" s="5"/>
    </row>
    <row r="752" spans="1:24" ht="37.5" customHeight="1">
      <c r="A752" s="26"/>
      <c r="B752" s="34" t="s">
        <v>119</v>
      </c>
      <c r="C752" s="43">
        <f>SUM(C749:C751)</f>
        <v>4</v>
      </c>
      <c r="D752" s="46"/>
      <c r="E752" s="36">
        <f>SUM(E749:E751)</f>
        <v>10832</v>
      </c>
      <c r="F752" s="36">
        <f>SUM(F749:F751)</f>
        <v>0</v>
      </c>
      <c r="G752" s="36">
        <f>SUM(G749:G751)</f>
        <v>0</v>
      </c>
      <c r="H752" s="36">
        <f>SUM(H749:H751)</f>
        <v>0</v>
      </c>
      <c r="I752" s="36">
        <f>SUM(I749:I751)</f>
        <v>0</v>
      </c>
      <c r="J752" s="36"/>
      <c r="K752" s="36">
        <f aca="true" t="shared" si="336" ref="K752:P752">SUM(K749:K751)</f>
        <v>0</v>
      </c>
      <c r="L752" s="36">
        <f t="shared" si="336"/>
        <v>0</v>
      </c>
      <c r="M752" s="36">
        <f t="shared" si="336"/>
        <v>0</v>
      </c>
      <c r="N752" s="36">
        <f t="shared" si="336"/>
        <v>0</v>
      </c>
      <c r="O752" s="36">
        <f t="shared" si="336"/>
        <v>0</v>
      </c>
      <c r="P752" s="36">
        <f t="shared" si="336"/>
        <v>10832</v>
      </c>
      <c r="Q752" s="36"/>
      <c r="R752" s="66">
        <f>SUM(R749:R751)</f>
        <v>1968</v>
      </c>
      <c r="S752" s="40">
        <f>P752+R752</f>
        <v>12800</v>
      </c>
      <c r="T752" s="40">
        <f>S752*12</f>
        <v>153600</v>
      </c>
      <c r="U752" s="101"/>
      <c r="V752" s="99"/>
      <c r="W752" s="5"/>
      <c r="X752" s="5"/>
    </row>
    <row r="753" spans="1:24" ht="57" customHeight="1">
      <c r="A753" s="230" t="s">
        <v>55</v>
      </c>
      <c r="B753" s="231"/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2"/>
      <c r="T753" s="141"/>
      <c r="U753" s="78"/>
      <c r="V753" s="101"/>
      <c r="W753" s="5"/>
      <c r="X753" s="5"/>
    </row>
    <row r="754" spans="1:22" ht="34.5" customHeight="1">
      <c r="A754" s="37">
        <v>15</v>
      </c>
      <c r="B754" s="29" t="s">
        <v>139</v>
      </c>
      <c r="C754" s="30">
        <v>0.5</v>
      </c>
      <c r="D754" s="31">
        <v>4128</v>
      </c>
      <c r="E754" s="31">
        <f>ROUND(C754*D754,0)</f>
        <v>2064</v>
      </c>
      <c r="F754" s="42"/>
      <c r="G754" s="31"/>
      <c r="H754" s="31"/>
      <c r="I754" s="31">
        <v>206</v>
      </c>
      <c r="J754" s="31">
        <v>1032</v>
      </c>
      <c r="K754" s="42"/>
      <c r="L754" s="42"/>
      <c r="M754" s="31"/>
      <c r="N754" s="31"/>
      <c r="O754" s="31">
        <f>SUM(F754:N754)</f>
        <v>1238</v>
      </c>
      <c r="P754" s="32">
        <f>E754+O754</f>
        <v>3302</v>
      </c>
      <c r="Q754" s="32">
        <f>3200*C754</f>
        <v>1600</v>
      </c>
      <c r="R754" s="212"/>
      <c r="S754" s="183">
        <f aca="true" t="shared" si="337" ref="S754:S767">P754+R754</f>
        <v>3302</v>
      </c>
      <c r="T754" s="32">
        <f aca="true" t="shared" si="338" ref="T754:T767">S754*12</f>
        <v>39624</v>
      </c>
      <c r="U754" s="99"/>
      <c r="V754" s="99"/>
    </row>
    <row r="755" spans="1:22" ht="60" customHeight="1">
      <c r="A755" s="37">
        <v>13</v>
      </c>
      <c r="B755" s="29" t="s">
        <v>148</v>
      </c>
      <c r="C755" s="30">
        <v>4</v>
      </c>
      <c r="D755" s="31">
        <v>3632</v>
      </c>
      <c r="E755" s="31">
        <f>ROUND(C755*D755,0)</f>
        <v>14528</v>
      </c>
      <c r="F755" s="42"/>
      <c r="G755" s="31"/>
      <c r="H755" s="31"/>
      <c r="I755" s="31">
        <v>3632</v>
      </c>
      <c r="J755" s="31">
        <v>7264</v>
      </c>
      <c r="K755" s="42"/>
      <c r="L755" s="42"/>
      <c r="M755" s="31">
        <v>545</v>
      </c>
      <c r="N755" s="31"/>
      <c r="O755" s="31">
        <f>SUM(F755:N755)</f>
        <v>11441</v>
      </c>
      <c r="P755" s="32">
        <f>E755+O755</f>
        <v>25969</v>
      </c>
      <c r="Q755" s="32">
        <f aca="true" t="shared" si="339" ref="Q755:Q766">3200*C755</f>
        <v>12800</v>
      </c>
      <c r="R755" s="212"/>
      <c r="S755" s="183">
        <f t="shared" si="337"/>
        <v>25969</v>
      </c>
      <c r="T755" s="32">
        <f t="shared" si="338"/>
        <v>311628</v>
      </c>
      <c r="U755" s="99"/>
      <c r="V755" s="99"/>
    </row>
    <row r="756" spans="1:22" ht="34.5" customHeight="1">
      <c r="A756" s="37">
        <v>13</v>
      </c>
      <c r="B756" s="29" t="s">
        <v>56</v>
      </c>
      <c r="C756" s="30">
        <v>1</v>
      </c>
      <c r="D756" s="31">
        <v>3632</v>
      </c>
      <c r="E756" s="31">
        <f>ROUND(C756*D756,0)</f>
        <v>3632</v>
      </c>
      <c r="F756" s="31"/>
      <c r="G756" s="31"/>
      <c r="H756" s="31"/>
      <c r="I756" s="31">
        <v>545</v>
      </c>
      <c r="J756" s="31">
        <v>1816</v>
      </c>
      <c r="K756" s="31"/>
      <c r="L756" s="31"/>
      <c r="M756" s="31"/>
      <c r="N756" s="31"/>
      <c r="O756" s="31">
        <f>SUM(F756:N756)</f>
        <v>2361</v>
      </c>
      <c r="P756" s="32">
        <f>E756+O756</f>
        <v>5993</v>
      </c>
      <c r="Q756" s="32">
        <f t="shared" si="339"/>
        <v>3200</v>
      </c>
      <c r="R756" s="212"/>
      <c r="S756" s="183">
        <f t="shared" si="337"/>
        <v>5993</v>
      </c>
      <c r="T756" s="32">
        <f t="shared" si="338"/>
        <v>71916</v>
      </c>
      <c r="U756" s="99"/>
      <c r="V756" s="99"/>
    </row>
    <row r="757" spans="1:22" ht="34.5" customHeight="1">
      <c r="A757" s="37">
        <v>11</v>
      </c>
      <c r="B757" s="29" t="s">
        <v>58</v>
      </c>
      <c r="C757" s="30">
        <v>1</v>
      </c>
      <c r="D757" s="31">
        <v>3152</v>
      </c>
      <c r="E757" s="31">
        <f aca="true" t="shared" si="340" ref="E757:E766">ROUND(C757*D757,0)</f>
        <v>3152</v>
      </c>
      <c r="F757" s="42"/>
      <c r="G757" s="31"/>
      <c r="H757" s="31"/>
      <c r="I757" s="31">
        <v>946</v>
      </c>
      <c r="J757" s="31">
        <v>1576</v>
      </c>
      <c r="K757" s="42"/>
      <c r="L757" s="42"/>
      <c r="M757" s="42"/>
      <c r="N757" s="31"/>
      <c r="O757" s="31">
        <f>SUM(F757:N757)</f>
        <v>2522</v>
      </c>
      <c r="P757" s="32">
        <f>E757+O757</f>
        <v>5674</v>
      </c>
      <c r="Q757" s="32">
        <f t="shared" si="339"/>
        <v>3200</v>
      </c>
      <c r="R757" s="212"/>
      <c r="S757" s="183">
        <f t="shared" si="337"/>
        <v>5674</v>
      </c>
      <c r="T757" s="32">
        <f t="shared" si="338"/>
        <v>68088</v>
      </c>
      <c r="U757" s="99"/>
      <c r="V757" s="99"/>
    </row>
    <row r="758" spans="1:22" ht="34.5" customHeight="1">
      <c r="A758" s="56">
        <v>10</v>
      </c>
      <c r="B758" s="29" t="s">
        <v>239</v>
      </c>
      <c r="C758" s="30">
        <v>1</v>
      </c>
      <c r="D758" s="31">
        <v>2912</v>
      </c>
      <c r="E758" s="31">
        <f t="shared" si="340"/>
        <v>2912</v>
      </c>
      <c r="F758" s="42"/>
      <c r="G758" s="31"/>
      <c r="H758" s="31"/>
      <c r="I758" s="31">
        <v>874</v>
      </c>
      <c r="J758" s="31">
        <v>1456</v>
      </c>
      <c r="K758" s="42"/>
      <c r="L758" s="42"/>
      <c r="M758" s="31"/>
      <c r="N758" s="31"/>
      <c r="O758" s="31">
        <f>SUM(F758:N758)</f>
        <v>2330</v>
      </c>
      <c r="P758" s="32">
        <f>E758+O758</f>
        <v>5242</v>
      </c>
      <c r="Q758" s="32">
        <f t="shared" si="339"/>
        <v>3200</v>
      </c>
      <c r="R758" s="212"/>
      <c r="S758" s="183">
        <f t="shared" si="337"/>
        <v>5242</v>
      </c>
      <c r="T758" s="32">
        <f t="shared" si="338"/>
        <v>62904</v>
      </c>
      <c r="U758" s="99"/>
      <c r="V758" s="99"/>
    </row>
    <row r="759" spans="1:24" ht="34.5" customHeight="1">
      <c r="A759" s="56">
        <v>10</v>
      </c>
      <c r="B759" s="29" t="s">
        <v>114</v>
      </c>
      <c r="C759" s="56">
        <v>10.5</v>
      </c>
      <c r="D759" s="31">
        <v>2912</v>
      </c>
      <c r="E759" s="31">
        <f t="shared" si="340"/>
        <v>30576</v>
      </c>
      <c r="F759" s="42"/>
      <c r="G759" s="31"/>
      <c r="H759" s="31"/>
      <c r="I759" s="31">
        <v>9173</v>
      </c>
      <c r="J759" s="31">
        <v>15288</v>
      </c>
      <c r="K759" s="42"/>
      <c r="L759" s="42"/>
      <c r="M759" s="31">
        <v>437</v>
      </c>
      <c r="N759" s="31">
        <v>466</v>
      </c>
      <c r="O759" s="31">
        <f aca="true" t="shared" si="341" ref="O759:O766">SUM(F759:N759)</f>
        <v>25364</v>
      </c>
      <c r="P759" s="32">
        <f aca="true" t="shared" si="342" ref="P759:P766">E759+O759</f>
        <v>55940</v>
      </c>
      <c r="Q759" s="32">
        <f>3200*C759+N759</f>
        <v>34066</v>
      </c>
      <c r="R759" s="212"/>
      <c r="S759" s="183">
        <f t="shared" si="337"/>
        <v>55940</v>
      </c>
      <c r="T759" s="32">
        <f t="shared" si="338"/>
        <v>671280</v>
      </c>
      <c r="U759" s="99"/>
      <c r="V759" s="99"/>
      <c r="W759" s="5"/>
      <c r="X759" s="5"/>
    </row>
    <row r="760" spans="1:24" ht="34.5" customHeight="1">
      <c r="A760" s="56">
        <v>9</v>
      </c>
      <c r="B760" s="29" t="s">
        <v>112</v>
      </c>
      <c r="C760" s="56">
        <v>15.5</v>
      </c>
      <c r="D760" s="31">
        <v>2768</v>
      </c>
      <c r="E760" s="31">
        <f t="shared" si="340"/>
        <v>42904</v>
      </c>
      <c r="F760" s="43"/>
      <c r="G760" s="43"/>
      <c r="H760" s="43"/>
      <c r="I760" s="31">
        <v>5536</v>
      </c>
      <c r="J760" s="31">
        <v>21452</v>
      </c>
      <c r="K760" s="43"/>
      <c r="L760" s="43"/>
      <c r="M760" s="43"/>
      <c r="N760" s="47">
        <v>221</v>
      </c>
      <c r="O760" s="31">
        <f t="shared" si="341"/>
        <v>27209</v>
      </c>
      <c r="P760" s="32">
        <f t="shared" si="342"/>
        <v>70113</v>
      </c>
      <c r="Q760" s="32">
        <f>3200*C760+N760</f>
        <v>49821</v>
      </c>
      <c r="R760" s="212"/>
      <c r="S760" s="183">
        <f t="shared" si="337"/>
        <v>70113</v>
      </c>
      <c r="T760" s="32">
        <f t="shared" si="338"/>
        <v>841356</v>
      </c>
      <c r="U760" s="99"/>
      <c r="V760" s="99"/>
      <c r="W760" s="5"/>
      <c r="X760" s="5"/>
    </row>
    <row r="761" spans="1:24" ht="34.5" customHeight="1">
      <c r="A761" s="56">
        <v>8</v>
      </c>
      <c r="B761" s="29" t="s">
        <v>61</v>
      </c>
      <c r="C761" s="56">
        <v>15</v>
      </c>
      <c r="D761" s="31">
        <v>2624</v>
      </c>
      <c r="E761" s="31">
        <f t="shared" si="340"/>
        <v>39360</v>
      </c>
      <c r="F761" s="47"/>
      <c r="G761" s="47">
        <v>264</v>
      </c>
      <c r="H761" s="47"/>
      <c r="I761" s="31">
        <v>5248</v>
      </c>
      <c r="J761" s="31">
        <v>19680</v>
      </c>
      <c r="K761" s="43"/>
      <c r="L761" s="43"/>
      <c r="M761" s="43"/>
      <c r="N761" s="47">
        <v>525</v>
      </c>
      <c r="O761" s="31">
        <f t="shared" si="341"/>
        <v>25717</v>
      </c>
      <c r="P761" s="32">
        <f t="shared" si="342"/>
        <v>65077</v>
      </c>
      <c r="Q761" s="32">
        <f>3200*C761+N761</f>
        <v>48525</v>
      </c>
      <c r="R761" s="212"/>
      <c r="S761" s="183">
        <f t="shared" si="337"/>
        <v>65077</v>
      </c>
      <c r="T761" s="32">
        <f t="shared" si="338"/>
        <v>780924</v>
      </c>
      <c r="U761" s="99"/>
      <c r="V761" s="99"/>
      <c r="W761" s="5"/>
      <c r="X761" s="5"/>
    </row>
    <row r="762" spans="1:21" ht="64.5" customHeight="1">
      <c r="A762" s="37">
        <v>8</v>
      </c>
      <c r="B762" s="29" t="s">
        <v>237</v>
      </c>
      <c r="C762" s="30">
        <v>1</v>
      </c>
      <c r="D762" s="31">
        <v>2624</v>
      </c>
      <c r="E762" s="31">
        <f t="shared" si="340"/>
        <v>2624</v>
      </c>
      <c r="F762" s="42"/>
      <c r="G762" s="31"/>
      <c r="H762" s="31"/>
      <c r="I762" s="31">
        <v>262</v>
      </c>
      <c r="J762" s="31">
        <v>1312</v>
      </c>
      <c r="K762" s="42"/>
      <c r="L762" s="42"/>
      <c r="M762" s="42"/>
      <c r="N762" s="31"/>
      <c r="O762" s="31">
        <f>SUM(F762:N762)</f>
        <v>1574</v>
      </c>
      <c r="P762" s="32">
        <f>E762+O762</f>
        <v>4198</v>
      </c>
      <c r="Q762" s="32">
        <f t="shared" si="339"/>
        <v>3200</v>
      </c>
      <c r="R762" s="212"/>
      <c r="S762" s="183">
        <f t="shared" si="337"/>
        <v>4198</v>
      </c>
      <c r="T762" s="32">
        <f t="shared" si="338"/>
        <v>50376</v>
      </c>
      <c r="U762" s="99"/>
    </row>
    <row r="763" spans="1:24" ht="34.5" customHeight="1">
      <c r="A763" s="56">
        <v>9</v>
      </c>
      <c r="B763" s="29" t="s">
        <v>106</v>
      </c>
      <c r="C763" s="30">
        <v>0.5</v>
      </c>
      <c r="D763" s="31">
        <v>2768</v>
      </c>
      <c r="E763" s="31">
        <f t="shared" si="340"/>
        <v>1384</v>
      </c>
      <c r="F763" s="47"/>
      <c r="G763" s="47"/>
      <c r="H763" s="47"/>
      <c r="I763" s="31">
        <v>277</v>
      </c>
      <c r="J763" s="31">
        <v>692</v>
      </c>
      <c r="K763" s="43"/>
      <c r="L763" s="43"/>
      <c r="M763" s="43"/>
      <c r="N763" s="47"/>
      <c r="O763" s="31">
        <f t="shared" si="341"/>
        <v>969</v>
      </c>
      <c r="P763" s="32">
        <f t="shared" si="342"/>
        <v>2353</v>
      </c>
      <c r="Q763" s="32">
        <f t="shared" si="339"/>
        <v>1600</v>
      </c>
      <c r="R763" s="212"/>
      <c r="S763" s="183">
        <f t="shared" si="337"/>
        <v>2353</v>
      </c>
      <c r="T763" s="32">
        <f t="shared" si="338"/>
        <v>28236</v>
      </c>
      <c r="U763" s="99"/>
      <c r="V763" s="99"/>
      <c r="W763" s="5"/>
      <c r="X763" s="5"/>
    </row>
    <row r="764" spans="1:24" ht="34.5" customHeight="1">
      <c r="A764" s="56">
        <v>8</v>
      </c>
      <c r="B764" s="29" t="s">
        <v>352</v>
      </c>
      <c r="C764" s="30">
        <v>0.5</v>
      </c>
      <c r="D764" s="31">
        <v>2624</v>
      </c>
      <c r="E764" s="31">
        <f t="shared" si="340"/>
        <v>1312</v>
      </c>
      <c r="F764" s="47"/>
      <c r="G764" s="47"/>
      <c r="H764" s="47"/>
      <c r="I764" s="31">
        <v>262</v>
      </c>
      <c r="J764" s="31">
        <v>656</v>
      </c>
      <c r="K764" s="43"/>
      <c r="L764" s="43"/>
      <c r="M764" s="43"/>
      <c r="N764" s="47"/>
      <c r="O764" s="31">
        <f t="shared" si="341"/>
        <v>918</v>
      </c>
      <c r="P764" s="32">
        <f t="shared" si="342"/>
        <v>2230</v>
      </c>
      <c r="Q764" s="32">
        <f t="shared" si="339"/>
        <v>1600</v>
      </c>
      <c r="R764" s="212"/>
      <c r="S764" s="183">
        <f t="shared" si="337"/>
        <v>2230</v>
      </c>
      <c r="T764" s="32">
        <f t="shared" si="338"/>
        <v>26760</v>
      </c>
      <c r="U764" s="99"/>
      <c r="V764" s="99"/>
      <c r="W764" s="5"/>
      <c r="X764" s="5"/>
    </row>
    <row r="765" spans="1:24" ht="34.5" customHeight="1">
      <c r="A765" s="56">
        <v>10</v>
      </c>
      <c r="B765" s="29" t="s">
        <v>10</v>
      </c>
      <c r="C765" s="56">
        <v>2</v>
      </c>
      <c r="D765" s="31">
        <v>2912</v>
      </c>
      <c r="E765" s="31">
        <f t="shared" si="340"/>
        <v>5824</v>
      </c>
      <c r="F765" s="47"/>
      <c r="G765" s="47"/>
      <c r="H765" s="47"/>
      <c r="I765" s="56"/>
      <c r="J765" s="56"/>
      <c r="K765" s="43"/>
      <c r="L765" s="43"/>
      <c r="M765" s="43"/>
      <c r="N765" s="47"/>
      <c r="O765" s="31">
        <f t="shared" si="341"/>
        <v>0</v>
      </c>
      <c r="P765" s="32">
        <f t="shared" si="342"/>
        <v>5824</v>
      </c>
      <c r="Q765" s="32">
        <f t="shared" si="339"/>
        <v>6400</v>
      </c>
      <c r="R765" s="212">
        <f>Q765-P765</f>
        <v>576</v>
      </c>
      <c r="S765" s="183">
        <f t="shared" si="337"/>
        <v>6400</v>
      </c>
      <c r="T765" s="32">
        <f t="shared" si="338"/>
        <v>76800</v>
      </c>
      <c r="U765" s="99"/>
      <c r="V765" s="99"/>
      <c r="W765" s="5"/>
      <c r="X765" s="5"/>
    </row>
    <row r="766" spans="1:24" ht="34.5" customHeight="1">
      <c r="A766" s="37">
        <v>8</v>
      </c>
      <c r="B766" s="29" t="s">
        <v>11</v>
      </c>
      <c r="C766" s="30">
        <v>1</v>
      </c>
      <c r="D766" s="31">
        <v>2768</v>
      </c>
      <c r="E766" s="31">
        <f t="shared" si="340"/>
        <v>2768</v>
      </c>
      <c r="F766" s="124"/>
      <c r="G766" s="124"/>
      <c r="H766" s="124"/>
      <c r="I766" s="31"/>
      <c r="J766" s="31"/>
      <c r="K766" s="42"/>
      <c r="L766" s="42"/>
      <c r="M766" s="31"/>
      <c r="N766" s="124"/>
      <c r="O766" s="31">
        <f t="shared" si="341"/>
        <v>0</v>
      </c>
      <c r="P766" s="32">
        <f t="shared" si="342"/>
        <v>2768</v>
      </c>
      <c r="Q766" s="32">
        <f t="shared" si="339"/>
        <v>3200</v>
      </c>
      <c r="R766" s="212">
        <f>Q766-P766</f>
        <v>432</v>
      </c>
      <c r="S766" s="183">
        <f t="shared" si="337"/>
        <v>3200</v>
      </c>
      <c r="T766" s="32">
        <f t="shared" si="338"/>
        <v>38400</v>
      </c>
      <c r="U766" s="99"/>
      <c r="V766" s="99"/>
      <c r="W766" s="5"/>
      <c r="X766" s="5"/>
    </row>
    <row r="767" spans="1:24" ht="39" customHeight="1">
      <c r="A767" s="56"/>
      <c r="B767" s="44" t="s">
        <v>119</v>
      </c>
      <c r="C767" s="43">
        <f>SUM(C754:C766)</f>
        <v>53.5</v>
      </c>
      <c r="D767" s="43"/>
      <c r="E767" s="46">
        <f aca="true" t="shared" si="343" ref="E767:P767">SUM(E754:E766)</f>
        <v>153040</v>
      </c>
      <c r="F767" s="46">
        <f t="shared" si="343"/>
        <v>0</v>
      </c>
      <c r="G767" s="46">
        <f t="shared" si="343"/>
        <v>264</v>
      </c>
      <c r="H767" s="46">
        <f t="shared" si="343"/>
        <v>0</v>
      </c>
      <c r="I767" s="46">
        <f t="shared" si="343"/>
        <v>26961</v>
      </c>
      <c r="J767" s="46">
        <f t="shared" si="343"/>
        <v>72224</v>
      </c>
      <c r="K767" s="46">
        <f t="shared" si="343"/>
        <v>0</v>
      </c>
      <c r="L767" s="46">
        <f t="shared" si="343"/>
        <v>0</v>
      </c>
      <c r="M767" s="46">
        <f t="shared" si="343"/>
        <v>982</v>
      </c>
      <c r="N767" s="46">
        <f t="shared" si="343"/>
        <v>1212</v>
      </c>
      <c r="O767" s="46">
        <f t="shared" si="343"/>
        <v>101643</v>
      </c>
      <c r="P767" s="46">
        <f t="shared" si="343"/>
        <v>254683</v>
      </c>
      <c r="Q767" s="46"/>
      <c r="R767" s="76">
        <f>SUM(R755:R766)</f>
        <v>1008</v>
      </c>
      <c r="S767" s="40">
        <f t="shared" si="337"/>
        <v>255691</v>
      </c>
      <c r="T767" s="40">
        <f t="shared" si="338"/>
        <v>3068292</v>
      </c>
      <c r="U767" s="101"/>
      <c r="V767" s="101"/>
      <c r="W767" s="5"/>
      <c r="X767" s="5"/>
    </row>
    <row r="768" spans="1:24" ht="60" customHeight="1">
      <c r="A768" s="230" t="s">
        <v>68</v>
      </c>
      <c r="B768" s="231"/>
      <c r="C768" s="231"/>
      <c r="D768" s="231"/>
      <c r="E768" s="231"/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2"/>
      <c r="T768" s="141"/>
      <c r="U768" s="78"/>
      <c r="V768" s="71"/>
      <c r="W768" s="5"/>
      <c r="X768" s="5"/>
    </row>
    <row r="769" spans="1:24" ht="34.5" customHeight="1">
      <c r="A769" s="26">
        <v>7</v>
      </c>
      <c r="B769" s="29" t="s">
        <v>19</v>
      </c>
      <c r="C769" s="162">
        <v>1</v>
      </c>
      <c r="D769" s="47">
        <v>2464</v>
      </c>
      <c r="E769" s="31">
        <f>ROUND(C769*D769,0)</f>
        <v>2464</v>
      </c>
      <c r="F769" s="46"/>
      <c r="G769" s="46"/>
      <c r="H769" s="46"/>
      <c r="I769" s="46"/>
      <c r="J769" s="46"/>
      <c r="K769" s="46"/>
      <c r="L769" s="46"/>
      <c r="M769" s="46"/>
      <c r="N769" s="47"/>
      <c r="O769" s="31">
        <f>SUM(F769:N769)</f>
        <v>0</v>
      </c>
      <c r="P769" s="32">
        <f>E769+O769</f>
        <v>2464</v>
      </c>
      <c r="Q769" s="32">
        <f>3200*C769</f>
        <v>3200</v>
      </c>
      <c r="R769" s="212">
        <f>Q769-P769</f>
        <v>736</v>
      </c>
      <c r="S769" s="183">
        <f>P769+R769</f>
        <v>3200</v>
      </c>
      <c r="T769" s="32">
        <f>S769*12</f>
        <v>38400</v>
      </c>
      <c r="U769" s="99"/>
      <c r="V769" s="51"/>
      <c r="W769" s="5"/>
      <c r="X769" s="5"/>
    </row>
    <row r="770" spans="1:24" ht="34.5" customHeight="1">
      <c r="A770" s="26">
        <v>5</v>
      </c>
      <c r="B770" s="29" t="s">
        <v>370</v>
      </c>
      <c r="C770" s="162">
        <v>2</v>
      </c>
      <c r="D770" s="31">
        <v>2176</v>
      </c>
      <c r="E770" s="31">
        <f>ROUND(C770*D770,0)</f>
        <v>4352</v>
      </c>
      <c r="F770" s="46"/>
      <c r="G770" s="46"/>
      <c r="H770" s="46"/>
      <c r="I770" s="46"/>
      <c r="J770" s="46"/>
      <c r="K770" s="46"/>
      <c r="L770" s="46"/>
      <c r="M770" s="46"/>
      <c r="N770" s="46"/>
      <c r="O770" s="31">
        <f>SUM(F770:N770)</f>
        <v>0</v>
      </c>
      <c r="P770" s="32">
        <f>E770+O770</f>
        <v>4352</v>
      </c>
      <c r="Q770" s="32">
        <f>3200*C770</f>
        <v>6400</v>
      </c>
      <c r="R770" s="212">
        <f>Q770-P770</f>
        <v>2048</v>
      </c>
      <c r="S770" s="183">
        <f>P770+R770</f>
        <v>6400</v>
      </c>
      <c r="T770" s="32">
        <f>S770*12</f>
        <v>76800</v>
      </c>
      <c r="U770" s="99"/>
      <c r="V770" s="51"/>
      <c r="W770" s="5"/>
      <c r="X770" s="5"/>
    </row>
    <row r="771" spans="1:24" ht="37.5" customHeight="1">
      <c r="A771" s="26"/>
      <c r="B771" s="34" t="s">
        <v>119</v>
      </c>
      <c r="C771" s="163">
        <f>SUM(C769:C770)</f>
        <v>3</v>
      </c>
      <c r="D771" s="163"/>
      <c r="E771" s="110">
        <f aca="true" t="shared" si="344" ref="E771:P771">SUM(E769:E770)</f>
        <v>6816</v>
      </c>
      <c r="F771" s="110">
        <f t="shared" si="344"/>
        <v>0</v>
      </c>
      <c r="G771" s="110">
        <f t="shared" si="344"/>
        <v>0</v>
      </c>
      <c r="H771" s="110">
        <f t="shared" si="344"/>
        <v>0</v>
      </c>
      <c r="I771" s="110">
        <f t="shared" si="344"/>
        <v>0</v>
      </c>
      <c r="J771" s="110">
        <f t="shared" si="344"/>
        <v>0</v>
      </c>
      <c r="K771" s="110">
        <f t="shared" si="344"/>
        <v>0</v>
      </c>
      <c r="L771" s="110">
        <f t="shared" si="344"/>
        <v>0</v>
      </c>
      <c r="M771" s="110">
        <f t="shared" si="344"/>
        <v>0</v>
      </c>
      <c r="N771" s="110">
        <f t="shared" si="344"/>
        <v>0</v>
      </c>
      <c r="O771" s="110">
        <f t="shared" si="344"/>
        <v>0</v>
      </c>
      <c r="P771" s="110">
        <f t="shared" si="344"/>
        <v>6816</v>
      </c>
      <c r="Q771" s="110"/>
      <c r="R771" s="76">
        <f>SUM(R769:R770)</f>
        <v>2784</v>
      </c>
      <c r="S771" s="40">
        <f>P771+R771</f>
        <v>9600</v>
      </c>
      <c r="T771" s="40">
        <f>S771*12</f>
        <v>115200</v>
      </c>
      <c r="U771" s="101"/>
      <c r="V771" s="99"/>
      <c r="W771" s="5"/>
      <c r="X771" s="5"/>
    </row>
    <row r="772" spans="1:24" ht="58.5" customHeight="1">
      <c r="A772" s="230" t="s">
        <v>72</v>
      </c>
      <c r="B772" s="231"/>
      <c r="C772" s="231"/>
      <c r="D772" s="231"/>
      <c r="E772" s="231"/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2"/>
      <c r="T772" s="141"/>
      <c r="U772" s="78"/>
      <c r="V772" s="51"/>
      <c r="W772" s="5"/>
      <c r="X772" s="5"/>
    </row>
    <row r="773" spans="1:24" ht="34.5" customHeight="1">
      <c r="A773" s="26">
        <v>9</v>
      </c>
      <c r="B773" s="29" t="s">
        <v>11</v>
      </c>
      <c r="C773" s="26">
        <v>2</v>
      </c>
      <c r="D773" s="28">
        <v>2768</v>
      </c>
      <c r="E773" s="31">
        <f aca="true" t="shared" si="345" ref="E773:E789">ROUND(C773*D773,0)</f>
        <v>5536</v>
      </c>
      <c r="F773" s="31"/>
      <c r="G773" s="31"/>
      <c r="H773" s="31"/>
      <c r="I773" s="31"/>
      <c r="J773" s="31"/>
      <c r="K773" s="31"/>
      <c r="L773" s="31"/>
      <c r="M773" s="31"/>
      <c r="N773" s="31"/>
      <c r="O773" s="28">
        <f aca="true" t="shared" si="346" ref="O773:O789">SUM(F773:N773)</f>
        <v>0</v>
      </c>
      <c r="P773" s="116">
        <f aca="true" t="shared" si="347" ref="P773:P788">E773+O773</f>
        <v>5536</v>
      </c>
      <c r="Q773" s="32">
        <f>3200*C773</f>
        <v>6400</v>
      </c>
      <c r="R773" s="212">
        <f>Q773-P773</f>
        <v>864</v>
      </c>
      <c r="S773" s="183">
        <f aca="true" t="shared" si="348" ref="S773:S790">P773+R773</f>
        <v>6400</v>
      </c>
      <c r="T773" s="32">
        <f aca="true" t="shared" si="349" ref="T773:T790">S773*12</f>
        <v>76800</v>
      </c>
      <c r="U773" s="99"/>
      <c r="W773" s="5"/>
      <c r="X773" s="5"/>
    </row>
    <row r="774" spans="1:21" ht="34.5" customHeight="1">
      <c r="A774" s="37">
        <v>7</v>
      </c>
      <c r="B774" s="29" t="s">
        <v>264</v>
      </c>
      <c r="C774" s="30">
        <v>8</v>
      </c>
      <c r="D774" s="31">
        <v>2464</v>
      </c>
      <c r="E774" s="31">
        <f t="shared" si="345"/>
        <v>19712</v>
      </c>
      <c r="F774" s="31"/>
      <c r="G774" s="31"/>
      <c r="H774" s="31"/>
      <c r="I774" s="31"/>
      <c r="J774" s="31"/>
      <c r="K774" s="31"/>
      <c r="L774" s="31"/>
      <c r="M774" s="31"/>
      <c r="N774" s="31"/>
      <c r="O774" s="31">
        <f t="shared" si="346"/>
        <v>0</v>
      </c>
      <c r="P774" s="32">
        <f>E774+O774</f>
        <v>19712</v>
      </c>
      <c r="Q774" s="32">
        <f aca="true" t="shared" si="350" ref="Q774:Q789">3200*C774</f>
        <v>25600</v>
      </c>
      <c r="R774" s="212">
        <f aca="true" t="shared" si="351" ref="R774:R789">Q774-P774</f>
        <v>5888</v>
      </c>
      <c r="S774" s="183">
        <f t="shared" si="348"/>
        <v>25600</v>
      </c>
      <c r="T774" s="32">
        <f t="shared" si="349"/>
        <v>307200</v>
      </c>
      <c r="U774" s="99"/>
    </row>
    <row r="775" spans="1:21" ht="34.5" customHeight="1">
      <c r="A775" s="37">
        <v>6</v>
      </c>
      <c r="B775" s="29" t="s">
        <v>265</v>
      </c>
      <c r="C775" s="30">
        <v>3.5</v>
      </c>
      <c r="D775" s="31">
        <v>2320</v>
      </c>
      <c r="E775" s="31">
        <f t="shared" si="345"/>
        <v>8120</v>
      </c>
      <c r="F775" s="31"/>
      <c r="G775" s="31"/>
      <c r="H775" s="31"/>
      <c r="I775" s="31"/>
      <c r="J775" s="31"/>
      <c r="K775" s="31"/>
      <c r="L775" s="31"/>
      <c r="M775" s="31"/>
      <c r="N775" s="31"/>
      <c r="O775" s="31">
        <f t="shared" si="346"/>
        <v>0</v>
      </c>
      <c r="P775" s="32">
        <f>E775+O775</f>
        <v>8120</v>
      </c>
      <c r="Q775" s="32">
        <f t="shared" si="350"/>
        <v>11200</v>
      </c>
      <c r="R775" s="212">
        <f t="shared" si="351"/>
        <v>3080</v>
      </c>
      <c r="S775" s="183">
        <f t="shared" si="348"/>
        <v>11200</v>
      </c>
      <c r="T775" s="32">
        <f t="shared" si="349"/>
        <v>134400</v>
      </c>
      <c r="U775" s="99"/>
    </row>
    <row r="776" spans="1:21" ht="34.5" customHeight="1">
      <c r="A776" s="37">
        <v>6</v>
      </c>
      <c r="B776" s="29" t="s">
        <v>145</v>
      </c>
      <c r="C776" s="30">
        <v>1</v>
      </c>
      <c r="D776" s="31">
        <v>2320</v>
      </c>
      <c r="E776" s="31">
        <f>ROUND(C776*D776,0)</f>
        <v>2320</v>
      </c>
      <c r="F776" s="31"/>
      <c r="G776" s="31"/>
      <c r="H776" s="31"/>
      <c r="I776" s="31"/>
      <c r="J776" s="31"/>
      <c r="K776" s="31"/>
      <c r="L776" s="31"/>
      <c r="M776" s="31"/>
      <c r="N776" s="31"/>
      <c r="O776" s="31">
        <f>SUM(F776:N776)</f>
        <v>0</v>
      </c>
      <c r="P776" s="32">
        <f>E776+O776</f>
        <v>2320</v>
      </c>
      <c r="Q776" s="32">
        <f>3200*C776</f>
        <v>3200</v>
      </c>
      <c r="R776" s="212">
        <f>Q776-P776</f>
        <v>880</v>
      </c>
      <c r="S776" s="183">
        <f>P776+R776</f>
        <v>3200</v>
      </c>
      <c r="T776" s="32">
        <f t="shared" si="349"/>
        <v>38400</v>
      </c>
      <c r="U776" s="99"/>
    </row>
    <row r="777" spans="1:21" ht="34.5" customHeight="1">
      <c r="A777" s="37">
        <v>5</v>
      </c>
      <c r="B777" s="29" t="s">
        <v>272</v>
      </c>
      <c r="C777" s="30">
        <v>6.5</v>
      </c>
      <c r="D777" s="31">
        <v>2176</v>
      </c>
      <c r="E777" s="31">
        <f t="shared" si="345"/>
        <v>14144</v>
      </c>
      <c r="F777" s="31"/>
      <c r="G777" s="31"/>
      <c r="H777" s="31"/>
      <c r="I777" s="31"/>
      <c r="J777" s="31"/>
      <c r="K777" s="31"/>
      <c r="L777" s="31"/>
      <c r="M777" s="31"/>
      <c r="N777" s="31"/>
      <c r="O777" s="31">
        <f t="shared" si="346"/>
        <v>0</v>
      </c>
      <c r="P777" s="32">
        <f>E777+O777</f>
        <v>14144</v>
      </c>
      <c r="Q777" s="32">
        <f t="shared" si="350"/>
        <v>20800</v>
      </c>
      <c r="R777" s="212">
        <f t="shared" si="351"/>
        <v>6656</v>
      </c>
      <c r="S777" s="183">
        <f t="shared" si="348"/>
        <v>20800</v>
      </c>
      <c r="T777" s="32">
        <f t="shared" si="349"/>
        <v>249600</v>
      </c>
      <c r="U777" s="99"/>
    </row>
    <row r="778" spans="1:26" ht="34.5" customHeight="1">
      <c r="A778" s="26">
        <v>5</v>
      </c>
      <c r="B778" s="29" t="s">
        <v>108</v>
      </c>
      <c r="C778" s="30">
        <v>11</v>
      </c>
      <c r="D778" s="31">
        <v>2176</v>
      </c>
      <c r="E778" s="31">
        <f t="shared" si="345"/>
        <v>23936</v>
      </c>
      <c r="F778" s="31"/>
      <c r="G778" s="31"/>
      <c r="H778" s="31"/>
      <c r="I778" s="31"/>
      <c r="J778" s="31"/>
      <c r="K778" s="31"/>
      <c r="L778" s="31"/>
      <c r="M778" s="31"/>
      <c r="N778" s="31"/>
      <c r="O778" s="28">
        <f t="shared" si="346"/>
        <v>0</v>
      </c>
      <c r="P778" s="116">
        <f t="shared" si="347"/>
        <v>23936</v>
      </c>
      <c r="Q778" s="32">
        <f t="shared" si="350"/>
        <v>35200</v>
      </c>
      <c r="R778" s="212">
        <f t="shared" si="351"/>
        <v>11264</v>
      </c>
      <c r="S778" s="183">
        <f t="shared" si="348"/>
        <v>35200</v>
      </c>
      <c r="T778" s="32">
        <f t="shared" si="349"/>
        <v>422400</v>
      </c>
      <c r="U778" s="99"/>
      <c r="V778" s="51"/>
      <c r="W778" s="5"/>
      <c r="X778" s="5"/>
      <c r="Y778" s="69"/>
      <c r="Z778" s="69"/>
    </row>
    <row r="779" spans="1:21" ht="58.5" customHeight="1">
      <c r="A779" s="37">
        <v>5</v>
      </c>
      <c r="B779" s="29" t="s">
        <v>136</v>
      </c>
      <c r="C779" s="30">
        <v>8</v>
      </c>
      <c r="D779" s="31">
        <v>2176</v>
      </c>
      <c r="E779" s="31">
        <f t="shared" si="345"/>
        <v>17408</v>
      </c>
      <c r="F779" s="31"/>
      <c r="G779" s="31"/>
      <c r="H779" s="31"/>
      <c r="I779" s="31"/>
      <c r="J779" s="31"/>
      <c r="K779" s="31"/>
      <c r="L779" s="31"/>
      <c r="M779" s="31"/>
      <c r="N779" s="31">
        <v>1219</v>
      </c>
      <c r="O779" s="31">
        <f t="shared" si="346"/>
        <v>1219</v>
      </c>
      <c r="P779" s="32">
        <f t="shared" si="347"/>
        <v>18627</v>
      </c>
      <c r="Q779" s="32">
        <f>3200*C779+N779</f>
        <v>26819</v>
      </c>
      <c r="R779" s="212">
        <f t="shared" si="351"/>
        <v>8192</v>
      </c>
      <c r="S779" s="183">
        <f t="shared" si="348"/>
        <v>26819</v>
      </c>
      <c r="T779" s="32">
        <f t="shared" si="349"/>
        <v>321828</v>
      </c>
      <c r="U779" s="99"/>
    </row>
    <row r="780" spans="1:21" ht="75" customHeight="1">
      <c r="A780" s="37">
        <v>5</v>
      </c>
      <c r="B780" s="29" t="s">
        <v>129</v>
      </c>
      <c r="C780" s="30">
        <v>1</v>
      </c>
      <c r="D780" s="31">
        <v>2176</v>
      </c>
      <c r="E780" s="31">
        <f t="shared" si="345"/>
        <v>2176</v>
      </c>
      <c r="F780" s="31"/>
      <c r="G780" s="31"/>
      <c r="H780" s="31"/>
      <c r="I780" s="31"/>
      <c r="J780" s="31"/>
      <c r="K780" s="31"/>
      <c r="L780" s="31"/>
      <c r="M780" s="31"/>
      <c r="N780" s="31"/>
      <c r="O780" s="31">
        <f t="shared" si="346"/>
        <v>0</v>
      </c>
      <c r="P780" s="32">
        <f t="shared" si="347"/>
        <v>2176</v>
      </c>
      <c r="Q780" s="32">
        <f t="shared" si="350"/>
        <v>3200</v>
      </c>
      <c r="R780" s="212">
        <f t="shared" si="351"/>
        <v>1024</v>
      </c>
      <c r="S780" s="183">
        <f t="shared" si="348"/>
        <v>3200</v>
      </c>
      <c r="T780" s="32">
        <f t="shared" si="349"/>
        <v>38400</v>
      </c>
      <c r="U780" s="99"/>
    </row>
    <row r="781" spans="1:21" ht="34.5" customHeight="1">
      <c r="A781" s="37">
        <v>5</v>
      </c>
      <c r="B781" s="29" t="s">
        <v>81</v>
      </c>
      <c r="C781" s="30">
        <v>8</v>
      </c>
      <c r="D781" s="31">
        <v>2176</v>
      </c>
      <c r="E781" s="31">
        <f t="shared" si="345"/>
        <v>17408</v>
      </c>
      <c r="F781" s="31"/>
      <c r="G781" s="31"/>
      <c r="H781" s="31"/>
      <c r="I781" s="31"/>
      <c r="J781" s="31"/>
      <c r="K781" s="31"/>
      <c r="L781" s="31"/>
      <c r="M781" s="31"/>
      <c r="N781" s="31"/>
      <c r="O781" s="31">
        <f t="shared" si="346"/>
        <v>0</v>
      </c>
      <c r="P781" s="32">
        <f t="shared" si="347"/>
        <v>17408</v>
      </c>
      <c r="Q781" s="32">
        <f t="shared" si="350"/>
        <v>25600</v>
      </c>
      <c r="R781" s="212">
        <f t="shared" si="351"/>
        <v>8192</v>
      </c>
      <c r="S781" s="183">
        <f t="shared" si="348"/>
        <v>25600</v>
      </c>
      <c r="T781" s="32">
        <f t="shared" si="349"/>
        <v>307200</v>
      </c>
      <c r="U781" s="99"/>
    </row>
    <row r="782" spans="1:21" ht="34.5" customHeight="1">
      <c r="A782" s="37">
        <v>5</v>
      </c>
      <c r="B782" s="29" t="s">
        <v>116</v>
      </c>
      <c r="C782" s="30">
        <v>1</v>
      </c>
      <c r="D782" s="31">
        <v>2176</v>
      </c>
      <c r="E782" s="31">
        <f t="shared" si="345"/>
        <v>2176</v>
      </c>
      <c r="F782" s="31"/>
      <c r="G782" s="31"/>
      <c r="H782" s="31"/>
      <c r="I782" s="31"/>
      <c r="J782" s="31"/>
      <c r="K782" s="31"/>
      <c r="L782" s="31"/>
      <c r="M782" s="31"/>
      <c r="N782" s="31"/>
      <c r="O782" s="31">
        <f t="shared" si="346"/>
        <v>0</v>
      </c>
      <c r="P782" s="32">
        <f t="shared" si="347"/>
        <v>2176</v>
      </c>
      <c r="Q782" s="32">
        <f t="shared" si="350"/>
        <v>3200</v>
      </c>
      <c r="R782" s="212">
        <f t="shared" si="351"/>
        <v>1024</v>
      </c>
      <c r="S782" s="183">
        <f t="shared" si="348"/>
        <v>3200</v>
      </c>
      <c r="T782" s="32">
        <f t="shared" si="349"/>
        <v>38400</v>
      </c>
      <c r="U782" s="99"/>
    </row>
    <row r="783" spans="1:24" ht="79.5" customHeight="1">
      <c r="A783" s="26">
        <v>5</v>
      </c>
      <c r="B783" s="33" t="s">
        <v>152</v>
      </c>
      <c r="C783" s="30">
        <v>11</v>
      </c>
      <c r="D783" s="31">
        <v>2176</v>
      </c>
      <c r="E783" s="31">
        <f t="shared" si="345"/>
        <v>23936</v>
      </c>
      <c r="F783" s="31"/>
      <c r="G783" s="31"/>
      <c r="H783" s="31"/>
      <c r="I783" s="31"/>
      <c r="J783" s="31"/>
      <c r="K783" s="31"/>
      <c r="L783" s="31"/>
      <c r="M783" s="31"/>
      <c r="N783" s="31"/>
      <c r="O783" s="28">
        <f t="shared" si="346"/>
        <v>0</v>
      </c>
      <c r="P783" s="116">
        <f t="shared" si="347"/>
        <v>23936</v>
      </c>
      <c r="Q783" s="32">
        <f t="shared" si="350"/>
        <v>35200</v>
      </c>
      <c r="R783" s="212">
        <f t="shared" si="351"/>
        <v>11264</v>
      </c>
      <c r="S783" s="183">
        <f t="shared" si="348"/>
        <v>35200</v>
      </c>
      <c r="T783" s="32">
        <f t="shared" si="349"/>
        <v>422400</v>
      </c>
      <c r="U783" s="99"/>
      <c r="V783" s="51"/>
      <c r="W783" s="5"/>
      <c r="X783" s="5"/>
    </row>
    <row r="784" spans="1:21" ht="34.5" customHeight="1">
      <c r="A784" s="37">
        <v>2</v>
      </c>
      <c r="B784" s="29" t="s">
        <v>266</v>
      </c>
      <c r="C784" s="30">
        <v>8.5</v>
      </c>
      <c r="D784" s="31">
        <v>1744</v>
      </c>
      <c r="E784" s="31">
        <f t="shared" si="345"/>
        <v>14824</v>
      </c>
      <c r="F784" s="31"/>
      <c r="G784" s="31"/>
      <c r="H784" s="31"/>
      <c r="I784" s="31"/>
      <c r="J784" s="31"/>
      <c r="K784" s="31"/>
      <c r="L784" s="31"/>
      <c r="M784" s="31"/>
      <c r="N784" s="31"/>
      <c r="O784" s="31">
        <f t="shared" si="346"/>
        <v>0</v>
      </c>
      <c r="P784" s="32">
        <f>E784+O784</f>
        <v>14824</v>
      </c>
      <c r="Q784" s="32">
        <f t="shared" si="350"/>
        <v>27200</v>
      </c>
      <c r="R784" s="212">
        <f t="shared" si="351"/>
        <v>12376</v>
      </c>
      <c r="S784" s="183">
        <f t="shared" si="348"/>
        <v>27200</v>
      </c>
      <c r="T784" s="32">
        <f t="shared" si="349"/>
        <v>326400</v>
      </c>
      <c r="U784" s="99"/>
    </row>
    <row r="785" spans="1:21" ht="34.5" customHeight="1">
      <c r="A785" s="37">
        <v>2</v>
      </c>
      <c r="B785" s="29" t="s">
        <v>267</v>
      </c>
      <c r="C785" s="30">
        <v>39</v>
      </c>
      <c r="D785" s="31">
        <v>1744</v>
      </c>
      <c r="E785" s="31">
        <f t="shared" si="345"/>
        <v>68016</v>
      </c>
      <c r="F785" s="31"/>
      <c r="G785" s="31"/>
      <c r="H785" s="31"/>
      <c r="I785" s="31"/>
      <c r="J785" s="31"/>
      <c r="K785" s="31"/>
      <c r="L785" s="31"/>
      <c r="M785" s="31"/>
      <c r="N785" s="31">
        <v>9522</v>
      </c>
      <c r="O785" s="31">
        <f t="shared" si="346"/>
        <v>9522</v>
      </c>
      <c r="P785" s="32">
        <f>E785+O785</f>
        <v>77538</v>
      </c>
      <c r="Q785" s="32">
        <f>3200*C785+N785</f>
        <v>134322</v>
      </c>
      <c r="R785" s="212">
        <f t="shared" si="351"/>
        <v>56784</v>
      </c>
      <c r="S785" s="183">
        <f t="shared" si="348"/>
        <v>134322</v>
      </c>
      <c r="T785" s="32">
        <f t="shared" si="349"/>
        <v>1611864</v>
      </c>
      <c r="U785" s="99"/>
    </row>
    <row r="786" spans="1:21" ht="52.5" customHeight="1">
      <c r="A786" s="37">
        <v>2</v>
      </c>
      <c r="B786" s="29" t="s">
        <v>243</v>
      </c>
      <c r="C786" s="30">
        <v>49</v>
      </c>
      <c r="D786" s="31">
        <v>1744</v>
      </c>
      <c r="E786" s="31">
        <f t="shared" si="345"/>
        <v>85456</v>
      </c>
      <c r="F786" s="31"/>
      <c r="G786" s="31"/>
      <c r="H786" s="31"/>
      <c r="I786" s="31"/>
      <c r="J786" s="31"/>
      <c r="K786" s="31"/>
      <c r="L786" s="31"/>
      <c r="M786" s="31"/>
      <c r="N786" s="31">
        <v>7540</v>
      </c>
      <c r="O786" s="31">
        <f t="shared" si="346"/>
        <v>7540</v>
      </c>
      <c r="P786" s="32">
        <f t="shared" si="347"/>
        <v>92996</v>
      </c>
      <c r="Q786" s="32">
        <f>3200*C786+N786</f>
        <v>164340</v>
      </c>
      <c r="R786" s="212">
        <f t="shared" si="351"/>
        <v>71344</v>
      </c>
      <c r="S786" s="183">
        <f t="shared" si="348"/>
        <v>164340</v>
      </c>
      <c r="T786" s="32">
        <f t="shared" si="349"/>
        <v>1972080</v>
      </c>
      <c r="U786" s="99"/>
    </row>
    <row r="787" spans="1:21" ht="34.5" customHeight="1">
      <c r="A787" s="37">
        <v>2</v>
      </c>
      <c r="B787" s="29" t="s">
        <v>126</v>
      </c>
      <c r="C787" s="30">
        <v>5</v>
      </c>
      <c r="D787" s="31">
        <v>1744</v>
      </c>
      <c r="E787" s="31">
        <f t="shared" si="345"/>
        <v>8720</v>
      </c>
      <c r="F787" s="31"/>
      <c r="G787" s="31"/>
      <c r="H787" s="31"/>
      <c r="I787" s="31"/>
      <c r="J787" s="31"/>
      <c r="K787" s="31"/>
      <c r="L787" s="31"/>
      <c r="M787" s="31"/>
      <c r="N787" s="31"/>
      <c r="O787" s="31">
        <f t="shared" si="346"/>
        <v>0</v>
      </c>
      <c r="P787" s="32">
        <f t="shared" si="347"/>
        <v>8720</v>
      </c>
      <c r="Q787" s="32">
        <f t="shared" si="350"/>
        <v>16000</v>
      </c>
      <c r="R787" s="212">
        <f t="shared" si="351"/>
        <v>7280</v>
      </c>
      <c r="S787" s="183">
        <f t="shared" si="348"/>
        <v>16000</v>
      </c>
      <c r="T787" s="32">
        <f t="shared" si="349"/>
        <v>192000</v>
      </c>
      <c r="U787" s="99"/>
    </row>
    <row r="788" spans="1:21" ht="34.5" customHeight="1">
      <c r="A788" s="37">
        <v>2</v>
      </c>
      <c r="B788" s="29" t="s">
        <v>75</v>
      </c>
      <c r="C788" s="30">
        <v>6</v>
      </c>
      <c r="D788" s="31">
        <v>1744</v>
      </c>
      <c r="E788" s="31">
        <f t="shared" si="345"/>
        <v>10464</v>
      </c>
      <c r="F788" s="31"/>
      <c r="G788" s="31"/>
      <c r="H788" s="31"/>
      <c r="I788" s="31"/>
      <c r="J788" s="31"/>
      <c r="K788" s="31"/>
      <c r="L788" s="31"/>
      <c r="M788" s="31"/>
      <c r="N788" s="31"/>
      <c r="O788" s="31">
        <f t="shared" si="346"/>
        <v>0</v>
      </c>
      <c r="P788" s="32">
        <f t="shared" si="347"/>
        <v>10464</v>
      </c>
      <c r="Q788" s="32">
        <f t="shared" si="350"/>
        <v>19200</v>
      </c>
      <c r="R788" s="212">
        <f t="shared" si="351"/>
        <v>8736</v>
      </c>
      <c r="S788" s="183">
        <f t="shared" si="348"/>
        <v>19200</v>
      </c>
      <c r="T788" s="32">
        <f t="shared" si="349"/>
        <v>230400</v>
      </c>
      <c r="U788" s="99"/>
    </row>
    <row r="789" spans="1:21" ht="34.5" customHeight="1">
      <c r="A789" s="37">
        <v>1</v>
      </c>
      <c r="B789" s="29" t="s">
        <v>71</v>
      </c>
      <c r="C789" s="30">
        <v>0.5</v>
      </c>
      <c r="D789" s="31">
        <v>1600</v>
      </c>
      <c r="E789" s="31">
        <f t="shared" si="345"/>
        <v>800</v>
      </c>
      <c r="F789" s="31"/>
      <c r="G789" s="31"/>
      <c r="H789" s="31"/>
      <c r="I789" s="31"/>
      <c r="J789" s="31"/>
      <c r="K789" s="31"/>
      <c r="L789" s="31"/>
      <c r="M789" s="31"/>
      <c r="N789" s="31"/>
      <c r="O789" s="31">
        <f t="shared" si="346"/>
        <v>0</v>
      </c>
      <c r="P789" s="32">
        <f>E789+O789</f>
        <v>800</v>
      </c>
      <c r="Q789" s="32">
        <f t="shared" si="350"/>
        <v>1600</v>
      </c>
      <c r="R789" s="212">
        <f t="shared" si="351"/>
        <v>800</v>
      </c>
      <c r="S789" s="183">
        <f t="shared" si="348"/>
        <v>1600</v>
      </c>
      <c r="T789" s="32">
        <f t="shared" si="349"/>
        <v>19200</v>
      </c>
      <c r="U789" s="99"/>
    </row>
    <row r="790" spans="1:24" ht="37.5" customHeight="1">
      <c r="A790" s="26"/>
      <c r="B790" s="44" t="s">
        <v>119</v>
      </c>
      <c r="C790" s="43">
        <f>SUM(C773:C789)</f>
        <v>169</v>
      </c>
      <c r="D790" s="43"/>
      <c r="E790" s="46">
        <f>SUM(E773:E789)</f>
        <v>325152</v>
      </c>
      <c r="F790" s="46">
        <f>SUM(F773:F789)</f>
        <v>0</v>
      </c>
      <c r="G790" s="46">
        <f>SUM(G773:G789)</f>
        <v>0</v>
      </c>
      <c r="H790" s="46">
        <f>SUM(H773:H789)</f>
        <v>0</v>
      </c>
      <c r="I790" s="46">
        <f>SUM(I773:I789)</f>
        <v>0</v>
      </c>
      <c r="J790" s="46"/>
      <c r="K790" s="46">
        <f aca="true" t="shared" si="352" ref="K790:P790">SUM(K773:K789)</f>
        <v>0</v>
      </c>
      <c r="L790" s="46">
        <f t="shared" si="352"/>
        <v>0</v>
      </c>
      <c r="M790" s="46">
        <f t="shared" si="352"/>
        <v>0</v>
      </c>
      <c r="N790" s="46">
        <f t="shared" si="352"/>
        <v>18281</v>
      </c>
      <c r="O790" s="46">
        <f t="shared" si="352"/>
        <v>18281</v>
      </c>
      <c r="P790" s="46">
        <f t="shared" si="352"/>
        <v>343433</v>
      </c>
      <c r="Q790" s="46"/>
      <c r="R790" s="76">
        <f>SUM(R773:R789)</f>
        <v>215648</v>
      </c>
      <c r="S790" s="40">
        <f t="shared" si="348"/>
        <v>559081</v>
      </c>
      <c r="T790" s="40">
        <f t="shared" si="349"/>
        <v>6708972</v>
      </c>
      <c r="U790" s="101"/>
      <c r="V790" s="41"/>
      <c r="W790" s="5"/>
      <c r="X790" s="5"/>
    </row>
    <row r="791" spans="1:24" ht="57" customHeight="1">
      <c r="A791" s="230" t="s">
        <v>309</v>
      </c>
      <c r="B791" s="231"/>
      <c r="C791" s="231"/>
      <c r="D791" s="231"/>
      <c r="E791" s="231"/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2"/>
      <c r="T791" s="141"/>
      <c r="U791" s="78"/>
      <c r="V791" s="51"/>
      <c r="W791" s="5"/>
      <c r="X791" s="5"/>
    </row>
    <row r="792" spans="1:24" ht="34.5" customHeight="1">
      <c r="A792" s="26">
        <v>8</v>
      </c>
      <c r="B792" s="29" t="s">
        <v>271</v>
      </c>
      <c r="C792" s="26">
        <v>7</v>
      </c>
      <c r="D792" s="28">
        <v>2624</v>
      </c>
      <c r="E792" s="31">
        <f>ROUND(C792*D792,0)</f>
        <v>18368</v>
      </c>
      <c r="F792" s="28">
        <v>262</v>
      </c>
      <c r="G792" s="28"/>
      <c r="H792" s="28"/>
      <c r="I792" s="28"/>
      <c r="J792" s="28"/>
      <c r="K792" s="28"/>
      <c r="L792" s="28"/>
      <c r="M792" s="28"/>
      <c r="N792" s="28"/>
      <c r="O792" s="28">
        <f>SUM(F792:N792)</f>
        <v>262</v>
      </c>
      <c r="P792" s="32">
        <f>E792+O792</f>
        <v>18630</v>
      </c>
      <c r="Q792" s="32">
        <f>3200*C792</f>
        <v>22400</v>
      </c>
      <c r="R792" s="212">
        <f>Q792-P792</f>
        <v>3770</v>
      </c>
      <c r="S792" s="183">
        <f>P792+R792</f>
        <v>22400</v>
      </c>
      <c r="T792" s="32">
        <f>S792*12</f>
        <v>268800</v>
      </c>
      <c r="U792" s="99"/>
      <c r="V792" s="51"/>
      <c r="W792" s="5"/>
      <c r="X792" s="5"/>
    </row>
    <row r="793" spans="1:24" ht="34.5" customHeight="1">
      <c r="A793" s="26">
        <v>5</v>
      </c>
      <c r="B793" s="29" t="s">
        <v>358</v>
      </c>
      <c r="C793" s="26">
        <v>1</v>
      </c>
      <c r="D793" s="31">
        <v>2176</v>
      </c>
      <c r="E793" s="31">
        <f>ROUND(C793*D793,0)</f>
        <v>2176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>
        <f>SUM(F793:N793)</f>
        <v>0</v>
      </c>
      <c r="P793" s="32">
        <f>E793+O793</f>
        <v>2176</v>
      </c>
      <c r="Q793" s="32">
        <f>3200*C793</f>
        <v>3200</v>
      </c>
      <c r="R793" s="212">
        <f>Q793-P793</f>
        <v>1024</v>
      </c>
      <c r="S793" s="183">
        <f>P793+R793</f>
        <v>3200</v>
      </c>
      <c r="T793" s="32">
        <f>S793*12</f>
        <v>38400</v>
      </c>
      <c r="U793" s="99"/>
      <c r="V793" s="51"/>
      <c r="W793" s="5"/>
      <c r="X793" s="5"/>
    </row>
    <row r="794" spans="1:24" ht="34.5" customHeight="1">
      <c r="A794" s="26">
        <v>5</v>
      </c>
      <c r="B794" s="33" t="s">
        <v>37</v>
      </c>
      <c r="C794" s="26">
        <v>0.5</v>
      </c>
      <c r="D794" s="31">
        <v>2176</v>
      </c>
      <c r="E794" s="31">
        <f>ROUND(C794*D794,0)</f>
        <v>1088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>
        <f>SUM(F794:N794)</f>
        <v>0</v>
      </c>
      <c r="P794" s="32">
        <f>E794+O794</f>
        <v>1088</v>
      </c>
      <c r="Q794" s="32">
        <f>3200*C794</f>
        <v>1600</v>
      </c>
      <c r="R794" s="212">
        <f>Q794-P794</f>
        <v>512</v>
      </c>
      <c r="S794" s="183">
        <f>P794+R794</f>
        <v>1600</v>
      </c>
      <c r="T794" s="32">
        <f>S794*12</f>
        <v>19200</v>
      </c>
      <c r="U794" s="99"/>
      <c r="V794" s="51"/>
      <c r="W794" s="5"/>
      <c r="X794" s="5"/>
    </row>
    <row r="795" spans="1:24" ht="34.5" customHeight="1">
      <c r="A795" s="26">
        <v>2</v>
      </c>
      <c r="B795" s="33" t="s">
        <v>69</v>
      </c>
      <c r="C795" s="26">
        <v>5</v>
      </c>
      <c r="D795" s="31">
        <v>1744</v>
      </c>
      <c r="E795" s="31">
        <f>ROUND(C795*D795,0)</f>
        <v>8720</v>
      </c>
      <c r="F795" s="28"/>
      <c r="G795" s="28"/>
      <c r="H795" s="28"/>
      <c r="I795" s="28"/>
      <c r="J795" s="28"/>
      <c r="K795" s="28"/>
      <c r="L795" s="28"/>
      <c r="M795" s="28"/>
      <c r="N795" s="28">
        <v>1221</v>
      </c>
      <c r="O795" s="28">
        <f>SUM(F795:N795)</f>
        <v>1221</v>
      </c>
      <c r="P795" s="32">
        <f>E795+O795</f>
        <v>9941</v>
      </c>
      <c r="Q795" s="32">
        <f>3200*C795+N795</f>
        <v>17221</v>
      </c>
      <c r="R795" s="212">
        <f>Q795-P795</f>
        <v>7280</v>
      </c>
      <c r="S795" s="183">
        <f>P795+R795</f>
        <v>17221</v>
      </c>
      <c r="T795" s="32">
        <f>S795*12</f>
        <v>206652</v>
      </c>
      <c r="U795" s="99"/>
      <c r="V795" s="51"/>
      <c r="W795" s="5"/>
      <c r="X795" s="5"/>
    </row>
    <row r="796" spans="1:24" ht="37.5" customHeight="1">
      <c r="A796" s="26"/>
      <c r="B796" s="44" t="s">
        <v>119</v>
      </c>
      <c r="C796" s="43">
        <f>SUM(C792:C795)</f>
        <v>13.5</v>
      </c>
      <c r="D796" s="43"/>
      <c r="E796" s="46">
        <f>SUM(E792:E795)</f>
        <v>30352</v>
      </c>
      <c r="F796" s="46">
        <f>SUM(F792:F795)</f>
        <v>262</v>
      </c>
      <c r="G796" s="46">
        <f>SUM(G792:G795)</f>
        <v>0</v>
      </c>
      <c r="H796" s="46">
        <f>SUM(H792:H795)</f>
        <v>0</v>
      </c>
      <c r="I796" s="46">
        <f>SUM(I792:I795)</f>
        <v>0</v>
      </c>
      <c r="J796" s="46"/>
      <c r="K796" s="46">
        <f aca="true" t="shared" si="353" ref="K796:P796">SUM(K792:K795)</f>
        <v>0</v>
      </c>
      <c r="L796" s="46">
        <f t="shared" si="353"/>
        <v>0</v>
      </c>
      <c r="M796" s="46">
        <f t="shared" si="353"/>
        <v>0</v>
      </c>
      <c r="N796" s="46">
        <f t="shared" si="353"/>
        <v>1221</v>
      </c>
      <c r="O796" s="46">
        <f t="shared" si="353"/>
        <v>1483</v>
      </c>
      <c r="P796" s="46">
        <f t="shared" si="353"/>
        <v>31835</v>
      </c>
      <c r="Q796" s="46"/>
      <c r="R796" s="76">
        <f>SUM(R792:R795)</f>
        <v>12586</v>
      </c>
      <c r="S796" s="40">
        <f>P796+R796</f>
        <v>44421</v>
      </c>
      <c r="T796" s="40">
        <f>S796*12</f>
        <v>533052</v>
      </c>
      <c r="U796" s="101"/>
      <c r="V796" s="101"/>
      <c r="W796" s="5"/>
      <c r="X796" s="5"/>
    </row>
    <row r="797" spans="1:24" ht="57" customHeight="1">
      <c r="A797" s="230" t="s">
        <v>223</v>
      </c>
      <c r="B797" s="231"/>
      <c r="C797" s="231"/>
      <c r="D797" s="231"/>
      <c r="E797" s="231"/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2"/>
      <c r="T797" s="141"/>
      <c r="U797" s="78"/>
      <c r="V797" s="41"/>
      <c r="W797" s="5"/>
      <c r="X797" s="5"/>
    </row>
    <row r="798" spans="1:24" ht="33.75" customHeight="1">
      <c r="A798" s="26">
        <v>10</v>
      </c>
      <c r="B798" s="33" t="s">
        <v>17</v>
      </c>
      <c r="C798" s="26">
        <v>1</v>
      </c>
      <c r="D798" s="28">
        <v>2912</v>
      </c>
      <c r="E798" s="31">
        <f aca="true" t="shared" si="354" ref="E798:E809">ROUND(C798*D798,0)</f>
        <v>2912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>
        <f aca="true" t="shared" si="355" ref="O798:O807">SUM(F798:N798)</f>
        <v>0</v>
      </c>
      <c r="P798" s="32">
        <f aca="true" t="shared" si="356" ref="P798:P809">E798+O798</f>
        <v>2912</v>
      </c>
      <c r="Q798" s="32">
        <f>3200*C798</f>
        <v>3200</v>
      </c>
      <c r="R798" s="212">
        <f>Q798-P798</f>
        <v>288</v>
      </c>
      <c r="S798" s="183">
        <f aca="true" t="shared" si="357" ref="S798:S810">P798+R798</f>
        <v>3200</v>
      </c>
      <c r="T798" s="32">
        <f aca="true" t="shared" si="358" ref="T798:T810">S798*12</f>
        <v>38400</v>
      </c>
      <c r="U798" s="99"/>
      <c r="V798" s="51"/>
      <c r="W798" s="5"/>
      <c r="X798" s="5"/>
    </row>
    <row r="799" spans="1:25" ht="33.75" customHeight="1">
      <c r="A799" s="26"/>
      <c r="B799" s="33" t="s">
        <v>73</v>
      </c>
      <c r="C799" s="26">
        <v>1</v>
      </c>
      <c r="D799" s="28">
        <v>2621</v>
      </c>
      <c r="E799" s="31">
        <f t="shared" si="354"/>
        <v>2621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>
        <f t="shared" si="355"/>
        <v>0</v>
      </c>
      <c r="P799" s="32">
        <f t="shared" si="356"/>
        <v>2621</v>
      </c>
      <c r="Q799" s="32">
        <f aca="true" t="shared" si="359" ref="Q799:Q809">3200*C799</f>
        <v>3200</v>
      </c>
      <c r="R799" s="212">
        <f aca="true" t="shared" si="360" ref="R799:R809">Q799-P799</f>
        <v>579</v>
      </c>
      <c r="S799" s="183">
        <f t="shared" si="357"/>
        <v>3200</v>
      </c>
      <c r="T799" s="32">
        <f t="shared" si="358"/>
        <v>38400</v>
      </c>
      <c r="U799" s="99"/>
      <c r="V799" s="51"/>
      <c r="W799" s="5"/>
      <c r="X799" s="5"/>
      <c r="Y799" s="86"/>
    </row>
    <row r="800" spans="1:24" ht="33.75" customHeight="1">
      <c r="A800" s="26">
        <v>10</v>
      </c>
      <c r="B800" s="29" t="s">
        <v>10</v>
      </c>
      <c r="C800" s="26">
        <v>1</v>
      </c>
      <c r="D800" s="28">
        <v>2912</v>
      </c>
      <c r="E800" s="31">
        <f t="shared" si="354"/>
        <v>2912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>
        <f t="shared" si="355"/>
        <v>0</v>
      </c>
      <c r="P800" s="32">
        <f t="shared" si="356"/>
        <v>2912</v>
      </c>
      <c r="Q800" s="32">
        <f t="shared" si="359"/>
        <v>3200</v>
      </c>
      <c r="R800" s="212">
        <f t="shared" si="360"/>
        <v>288</v>
      </c>
      <c r="S800" s="183">
        <f t="shared" si="357"/>
        <v>3200</v>
      </c>
      <c r="T800" s="32">
        <f t="shared" si="358"/>
        <v>38400</v>
      </c>
      <c r="U800" s="99"/>
      <c r="V800" s="51"/>
      <c r="W800" s="5"/>
      <c r="X800" s="5"/>
    </row>
    <row r="801" spans="1:24" ht="33.75" customHeight="1">
      <c r="A801" s="126">
        <v>8</v>
      </c>
      <c r="B801" s="33" t="s">
        <v>104</v>
      </c>
      <c r="C801" s="56">
        <v>1</v>
      </c>
      <c r="D801" s="47">
        <v>2624</v>
      </c>
      <c r="E801" s="31">
        <f t="shared" si="354"/>
        <v>2624</v>
      </c>
      <c r="F801" s="46"/>
      <c r="G801" s="46"/>
      <c r="H801" s="46"/>
      <c r="I801" s="46"/>
      <c r="J801" s="46"/>
      <c r="K801" s="46"/>
      <c r="L801" s="46"/>
      <c r="M801" s="46"/>
      <c r="N801" s="46"/>
      <c r="O801" s="28">
        <f>SUM(F801:N801)</f>
        <v>0</v>
      </c>
      <c r="P801" s="32">
        <f t="shared" si="356"/>
        <v>2624</v>
      </c>
      <c r="Q801" s="32">
        <f t="shared" si="359"/>
        <v>3200</v>
      </c>
      <c r="R801" s="212">
        <f t="shared" si="360"/>
        <v>576</v>
      </c>
      <c r="S801" s="183">
        <f t="shared" si="357"/>
        <v>3200</v>
      </c>
      <c r="T801" s="32">
        <f t="shared" si="358"/>
        <v>38400</v>
      </c>
      <c r="U801" s="99"/>
      <c r="V801" s="51"/>
      <c r="W801" s="5"/>
      <c r="X801" s="5"/>
    </row>
    <row r="802" spans="1:24" ht="33.75" customHeight="1">
      <c r="A802" s="26">
        <v>9</v>
      </c>
      <c r="B802" s="33" t="s">
        <v>224</v>
      </c>
      <c r="C802" s="26">
        <v>3</v>
      </c>
      <c r="D802" s="28">
        <v>2768</v>
      </c>
      <c r="E802" s="31">
        <f t="shared" si="354"/>
        <v>8304</v>
      </c>
      <c r="F802" s="28">
        <v>277</v>
      </c>
      <c r="G802" s="28"/>
      <c r="H802" s="28"/>
      <c r="I802" s="28"/>
      <c r="J802" s="28"/>
      <c r="K802" s="28"/>
      <c r="L802" s="28"/>
      <c r="M802" s="28"/>
      <c r="N802" s="28"/>
      <c r="O802" s="28">
        <f t="shared" si="355"/>
        <v>277</v>
      </c>
      <c r="P802" s="32">
        <f t="shared" si="356"/>
        <v>8581</v>
      </c>
      <c r="Q802" s="32">
        <f t="shared" si="359"/>
        <v>9600</v>
      </c>
      <c r="R802" s="212">
        <f t="shared" si="360"/>
        <v>1019</v>
      </c>
      <c r="S802" s="183">
        <f t="shared" si="357"/>
        <v>9600</v>
      </c>
      <c r="T802" s="32">
        <f t="shared" si="358"/>
        <v>115200</v>
      </c>
      <c r="U802" s="99"/>
      <c r="V802" s="51"/>
      <c r="W802" s="5"/>
      <c r="X802" s="5"/>
    </row>
    <row r="803" spans="1:24" ht="33.75" customHeight="1">
      <c r="A803" s="26">
        <v>8</v>
      </c>
      <c r="B803" s="29" t="s">
        <v>271</v>
      </c>
      <c r="C803" s="26">
        <v>10.5</v>
      </c>
      <c r="D803" s="28">
        <v>2624</v>
      </c>
      <c r="E803" s="31">
        <f t="shared" si="354"/>
        <v>27552</v>
      </c>
      <c r="F803" s="28">
        <v>262</v>
      </c>
      <c r="G803" s="28"/>
      <c r="H803" s="28"/>
      <c r="I803" s="28"/>
      <c r="J803" s="28"/>
      <c r="K803" s="28"/>
      <c r="L803" s="28"/>
      <c r="M803" s="28"/>
      <c r="N803" s="28"/>
      <c r="O803" s="28">
        <f t="shared" si="355"/>
        <v>262</v>
      </c>
      <c r="P803" s="32">
        <f t="shared" si="356"/>
        <v>27814</v>
      </c>
      <c r="Q803" s="32">
        <f t="shared" si="359"/>
        <v>33600</v>
      </c>
      <c r="R803" s="212">
        <f t="shared" si="360"/>
        <v>5786</v>
      </c>
      <c r="S803" s="183">
        <f t="shared" si="357"/>
        <v>33600</v>
      </c>
      <c r="T803" s="32">
        <f t="shared" si="358"/>
        <v>403200</v>
      </c>
      <c r="U803" s="99"/>
      <c r="V803" s="51"/>
      <c r="W803" s="5"/>
      <c r="X803" s="5"/>
    </row>
    <row r="804" spans="1:24" ht="33.75" customHeight="1">
      <c r="A804" s="26">
        <v>5</v>
      </c>
      <c r="B804" s="33" t="s">
        <v>88</v>
      </c>
      <c r="C804" s="26">
        <v>5.5</v>
      </c>
      <c r="D804" s="31">
        <v>2176</v>
      </c>
      <c r="E804" s="31">
        <f t="shared" si="354"/>
        <v>11968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>
        <f t="shared" si="355"/>
        <v>0</v>
      </c>
      <c r="P804" s="32">
        <f t="shared" si="356"/>
        <v>11968</v>
      </c>
      <c r="Q804" s="32">
        <f t="shared" si="359"/>
        <v>17600</v>
      </c>
      <c r="R804" s="212">
        <f t="shared" si="360"/>
        <v>5632</v>
      </c>
      <c r="S804" s="183">
        <f t="shared" si="357"/>
        <v>17600</v>
      </c>
      <c r="T804" s="32">
        <f t="shared" si="358"/>
        <v>211200</v>
      </c>
      <c r="U804" s="99"/>
      <c r="V804" s="51"/>
      <c r="W804" s="5"/>
      <c r="X804" s="5"/>
    </row>
    <row r="805" spans="1:24" ht="33.75" customHeight="1">
      <c r="A805" s="26">
        <v>5</v>
      </c>
      <c r="B805" s="29" t="s">
        <v>358</v>
      </c>
      <c r="C805" s="26">
        <v>1</v>
      </c>
      <c r="D805" s="31">
        <v>2176</v>
      </c>
      <c r="E805" s="31">
        <f t="shared" si="354"/>
        <v>2176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>
        <f t="shared" si="355"/>
        <v>0</v>
      </c>
      <c r="P805" s="32">
        <f t="shared" si="356"/>
        <v>2176</v>
      </c>
      <c r="Q805" s="32">
        <f t="shared" si="359"/>
        <v>3200</v>
      </c>
      <c r="R805" s="212">
        <f t="shared" si="360"/>
        <v>1024</v>
      </c>
      <c r="S805" s="183">
        <f t="shared" si="357"/>
        <v>3200</v>
      </c>
      <c r="T805" s="32">
        <f t="shared" si="358"/>
        <v>38400</v>
      </c>
      <c r="U805" s="99"/>
      <c r="V805" s="51"/>
      <c r="W805" s="5"/>
      <c r="X805" s="5"/>
    </row>
    <row r="806" spans="1:24" ht="33.75" customHeight="1">
      <c r="A806" s="26">
        <v>5</v>
      </c>
      <c r="B806" s="33" t="s">
        <v>37</v>
      </c>
      <c r="C806" s="26">
        <v>1</v>
      </c>
      <c r="D806" s="31">
        <v>2176</v>
      </c>
      <c r="E806" s="31">
        <f t="shared" si="354"/>
        <v>2176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>
        <f t="shared" si="355"/>
        <v>0</v>
      </c>
      <c r="P806" s="32">
        <f t="shared" si="356"/>
        <v>2176</v>
      </c>
      <c r="Q806" s="32">
        <f t="shared" si="359"/>
        <v>3200</v>
      </c>
      <c r="R806" s="212">
        <f t="shared" si="360"/>
        <v>1024</v>
      </c>
      <c r="S806" s="183">
        <f t="shared" si="357"/>
        <v>3200</v>
      </c>
      <c r="T806" s="32">
        <f t="shared" si="358"/>
        <v>38400</v>
      </c>
      <c r="U806" s="99"/>
      <c r="V806" s="51"/>
      <c r="W806" s="5"/>
      <c r="X806" s="5"/>
    </row>
    <row r="807" spans="1:24" ht="51.75" customHeight="1">
      <c r="A807" s="26">
        <v>2</v>
      </c>
      <c r="B807" s="29" t="s">
        <v>243</v>
      </c>
      <c r="C807" s="26">
        <v>2</v>
      </c>
      <c r="D807" s="31">
        <v>1744</v>
      </c>
      <c r="E807" s="31">
        <f t="shared" si="354"/>
        <v>3488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>
        <f t="shared" si="355"/>
        <v>0</v>
      </c>
      <c r="P807" s="32">
        <f t="shared" si="356"/>
        <v>3488</v>
      </c>
      <c r="Q807" s="32">
        <f t="shared" si="359"/>
        <v>6400</v>
      </c>
      <c r="R807" s="212">
        <f t="shared" si="360"/>
        <v>2912</v>
      </c>
      <c r="S807" s="183">
        <f t="shared" si="357"/>
        <v>6400</v>
      </c>
      <c r="T807" s="32">
        <f t="shared" si="358"/>
        <v>76800</v>
      </c>
      <c r="U807" s="99"/>
      <c r="V807" s="51"/>
      <c r="W807" s="5"/>
      <c r="X807" s="5"/>
    </row>
    <row r="808" spans="1:24" ht="68.25" customHeight="1">
      <c r="A808" s="26">
        <v>2</v>
      </c>
      <c r="B808" s="33" t="s">
        <v>363</v>
      </c>
      <c r="C808" s="26">
        <v>0.5</v>
      </c>
      <c r="D808" s="31">
        <v>1744</v>
      </c>
      <c r="E808" s="31">
        <f t="shared" si="354"/>
        <v>872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32">
        <f t="shared" si="356"/>
        <v>872</v>
      </c>
      <c r="Q808" s="32">
        <f t="shared" si="359"/>
        <v>1600</v>
      </c>
      <c r="R808" s="212">
        <f t="shared" si="360"/>
        <v>728</v>
      </c>
      <c r="S808" s="183">
        <f t="shared" si="357"/>
        <v>1600</v>
      </c>
      <c r="T808" s="32">
        <f t="shared" si="358"/>
        <v>19200</v>
      </c>
      <c r="U808" s="99"/>
      <c r="V808" s="51"/>
      <c r="W808" s="5"/>
      <c r="X808" s="5"/>
    </row>
    <row r="809" spans="1:24" ht="33.75" customHeight="1">
      <c r="A809" s="26">
        <v>1</v>
      </c>
      <c r="B809" s="33" t="s">
        <v>71</v>
      </c>
      <c r="C809" s="26">
        <v>2</v>
      </c>
      <c r="D809" s="28">
        <v>1600</v>
      </c>
      <c r="E809" s="31">
        <f t="shared" si="354"/>
        <v>3200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>
        <f>SUM(F809:N809)</f>
        <v>0</v>
      </c>
      <c r="P809" s="32">
        <f t="shared" si="356"/>
        <v>3200</v>
      </c>
      <c r="Q809" s="32">
        <f t="shared" si="359"/>
        <v>6400</v>
      </c>
      <c r="R809" s="212">
        <f t="shared" si="360"/>
        <v>3200</v>
      </c>
      <c r="S809" s="183">
        <f t="shared" si="357"/>
        <v>6400</v>
      </c>
      <c r="T809" s="32">
        <f t="shared" si="358"/>
        <v>76800</v>
      </c>
      <c r="U809" s="99"/>
      <c r="V809" s="51"/>
      <c r="W809" s="5"/>
      <c r="X809" s="5"/>
    </row>
    <row r="810" spans="1:24" ht="37.5" customHeight="1">
      <c r="A810" s="26"/>
      <c r="B810" s="44" t="s">
        <v>119</v>
      </c>
      <c r="C810" s="43">
        <f>SUM(C798:C809)</f>
        <v>29.5</v>
      </c>
      <c r="D810" s="43"/>
      <c r="E810" s="46">
        <f aca="true" t="shared" si="361" ref="E810:P810">SUM(E798:E809)</f>
        <v>70805</v>
      </c>
      <c r="F810" s="46">
        <f t="shared" si="361"/>
        <v>539</v>
      </c>
      <c r="G810" s="46">
        <f t="shared" si="361"/>
        <v>0</v>
      </c>
      <c r="H810" s="46">
        <f t="shared" si="361"/>
        <v>0</v>
      </c>
      <c r="I810" s="46">
        <f t="shared" si="361"/>
        <v>0</v>
      </c>
      <c r="J810" s="46"/>
      <c r="K810" s="46">
        <f t="shared" si="361"/>
        <v>0</v>
      </c>
      <c r="L810" s="46">
        <f t="shared" si="361"/>
        <v>0</v>
      </c>
      <c r="M810" s="46">
        <f t="shared" si="361"/>
        <v>0</v>
      </c>
      <c r="N810" s="46">
        <f t="shared" si="361"/>
        <v>0</v>
      </c>
      <c r="O810" s="46">
        <f t="shared" si="361"/>
        <v>539</v>
      </c>
      <c r="P810" s="43">
        <f t="shared" si="361"/>
        <v>71344</v>
      </c>
      <c r="Q810" s="43"/>
      <c r="R810" s="76">
        <f>SUM(R798:R809)</f>
        <v>23056</v>
      </c>
      <c r="S810" s="40">
        <f t="shared" si="357"/>
        <v>94400</v>
      </c>
      <c r="T810" s="40">
        <f t="shared" si="358"/>
        <v>1132800</v>
      </c>
      <c r="U810" s="101"/>
      <c r="V810" s="51"/>
      <c r="W810" s="5"/>
      <c r="X810" s="5"/>
    </row>
    <row r="811" spans="1:24" ht="57" customHeight="1">
      <c r="A811" s="236" t="s">
        <v>225</v>
      </c>
      <c r="B811" s="237"/>
      <c r="C811" s="237"/>
      <c r="D811" s="237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  <c r="R811" s="237"/>
      <c r="S811" s="238"/>
      <c r="T811" s="213"/>
      <c r="U811" s="115"/>
      <c r="V811" s="51"/>
      <c r="W811" s="5"/>
      <c r="X811" s="5"/>
    </row>
    <row r="812" spans="1:24" ht="34.5" customHeight="1">
      <c r="A812" s="26">
        <v>10</v>
      </c>
      <c r="B812" s="33" t="s">
        <v>17</v>
      </c>
      <c r="C812" s="26">
        <v>1</v>
      </c>
      <c r="D812" s="28">
        <v>2912</v>
      </c>
      <c r="E812" s="31">
        <f>ROUND(C812*D812,0)</f>
        <v>2912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>
        <f>SUM(F812:N812)</f>
        <v>0</v>
      </c>
      <c r="P812" s="32">
        <f>E812+O812</f>
        <v>2912</v>
      </c>
      <c r="Q812" s="32">
        <f>3200*C812</f>
        <v>3200</v>
      </c>
      <c r="R812" s="212">
        <f>Q812-P812</f>
        <v>288</v>
      </c>
      <c r="S812" s="183">
        <f aca="true" t="shared" si="362" ref="S812:S817">P812+R812</f>
        <v>3200</v>
      </c>
      <c r="T812" s="32">
        <f aca="true" t="shared" si="363" ref="T812:T817">S812*12</f>
        <v>38400</v>
      </c>
      <c r="U812" s="99"/>
      <c r="V812" s="51"/>
      <c r="W812" s="5"/>
      <c r="X812" s="5"/>
    </row>
    <row r="813" spans="1:24" ht="34.5" customHeight="1">
      <c r="A813" s="26">
        <v>8</v>
      </c>
      <c r="B813" s="29" t="s">
        <v>222</v>
      </c>
      <c r="C813" s="26">
        <v>2</v>
      </c>
      <c r="D813" s="28">
        <v>2624</v>
      </c>
      <c r="E813" s="31">
        <f>ROUND(C813*D813,0)</f>
        <v>5248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>
        <f>SUM(F813:N813)</f>
        <v>0</v>
      </c>
      <c r="P813" s="32">
        <f>E813+O813</f>
        <v>5248</v>
      </c>
      <c r="Q813" s="32">
        <f>3200*C813</f>
        <v>6400</v>
      </c>
      <c r="R813" s="212">
        <f>Q813-P813</f>
        <v>1152</v>
      </c>
      <c r="S813" s="183">
        <f t="shared" si="362"/>
        <v>6400</v>
      </c>
      <c r="T813" s="32">
        <f t="shared" si="363"/>
        <v>76800</v>
      </c>
      <c r="U813" s="99"/>
      <c r="V813" s="99"/>
      <c r="W813" s="5"/>
      <c r="X813" s="5"/>
    </row>
    <row r="814" spans="1:24" ht="34.5" customHeight="1">
      <c r="A814" s="26">
        <v>5</v>
      </c>
      <c r="B814" s="29" t="s">
        <v>88</v>
      </c>
      <c r="C814" s="26">
        <v>1</v>
      </c>
      <c r="D814" s="31">
        <v>2176</v>
      </c>
      <c r="E814" s="31">
        <f>ROUND(C814*D814,0)</f>
        <v>2176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32">
        <f>E814+O814</f>
        <v>2176</v>
      </c>
      <c r="Q814" s="32">
        <f>3200*C814</f>
        <v>3200</v>
      </c>
      <c r="R814" s="212">
        <f>Q814-P814</f>
        <v>1024</v>
      </c>
      <c r="S814" s="183">
        <f t="shared" si="362"/>
        <v>3200</v>
      </c>
      <c r="T814" s="32">
        <f t="shared" si="363"/>
        <v>38400</v>
      </c>
      <c r="U814" s="99"/>
      <c r="V814" s="99"/>
      <c r="W814" s="5"/>
      <c r="X814" s="5"/>
    </row>
    <row r="815" spans="1:24" ht="54" customHeight="1">
      <c r="A815" s="26">
        <v>2</v>
      </c>
      <c r="B815" s="29" t="s">
        <v>243</v>
      </c>
      <c r="C815" s="26">
        <v>2</v>
      </c>
      <c r="D815" s="31">
        <v>1744</v>
      </c>
      <c r="E815" s="31">
        <f>ROUND(C815*D815,0)</f>
        <v>3488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>
        <f>SUM(F815:N815)</f>
        <v>0</v>
      </c>
      <c r="P815" s="32">
        <f>E815+O815</f>
        <v>3488</v>
      </c>
      <c r="Q815" s="32">
        <f>3200*C815</f>
        <v>6400</v>
      </c>
      <c r="R815" s="212">
        <f>Q815-P815</f>
        <v>2912</v>
      </c>
      <c r="S815" s="183">
        <f t="shared" si="362"/>
        <v>6400</v>
      </c>
      <c r="T815" s="32">
        <f t="shared" si="363"/>
        <v>76800</v>
      </c>
      <c r="U815" s="99"/>
      <c r="V815" s="51"/>
      <c r="W815" s="5"/>
      <c r="X815" s="5"/>
    </row>
    <row r="816" spans="1:24" ht="34.5" customHeight="1">
      <c r="A816" s="26">
        <v>2</v>
      </c>
      <c r="B816" s="33" t="s">
        <v>69</v>
      </c>
      <c r="C816" s="26">
        <v>1</v>
      </c>
      <c r="D816" s="31">
        <v>1744</v>
      </c>
      <c r="E816" s="31">
        <f>ROUND(C816*D816,0)</f>
        <v>1744</v>
      </c>
      <c r="F816" s="28"/>
      <c r="G816" s="28"/>
      <c r="H816" s="28"/>
      <c r="I816" s="28"/>
      <c r="J816" s="28"/>
      <c r="K816" s="28"/>
      <c r="L816" s="28"/>
      <c r="M816" s="28"/>
      <c r="N816" s="28">
        <v>244</v>
      </c>
      <c r="O816" s="28">
        <f>SUM(F816:N816)</f>
        <v>244</v>
      </c>
      <c r="P816" s="32">
        <f>E816+O816</f>
        <v>1988</v>
      </c>
      <c r="Q816" s="32">
        <f>3200*C816+N816</f>
        <v>3444</v>
      </c>
      <c r="R816" s="212">
        <f>Q816-P816</f>
        <v>1456</v>
      </c>
      <c r="S816" s="183">
        <f t="shared" si="362"/>
        <v>3444</v>
      </c>
      <c r="T816" s="32">
        <f t="shared" si="363"/>
        <v>41328</v>
      </c>
      <c r="U816" s="99"/>
      <c r="V816" s="51"/>
      <c r="W816" s="5"/>
      <c r="X816" s="5"/>
    </row>
    <row r="817" spans="1:24" ht="37.5" customHeight="1">
      <c r="A817" s="26"/>
      <c r="B817" s="44" t="s">
        <v>119</v>
      </c>
      <c r="C817" s="43">
        <f>SUM(C812:C816)</f>
        <v>7</v>
      </c>
      <c r="D817" s="46"/>
      <c r="E817" s="36">
        <f>SUM(E812:E816)</f>
        <v>15568</v>
      </c>
      <c r="F817" s="36">
        <f>SUM(F812:F816)</f>
        <v>0</v>
      </c>
      <c r="G817" s="36">
        <f>SUM(G812:G816)</f>
        <v>0</v>
      </c>
      <c r="H817" s="36">
        <f>SUM(H812:H816)</f>
        <v>0</v>
      </c>
      <c r="I817" s="36">
        <f>SUM(I812:I816)</f>
        <v>0</v>
      </c>
      <c r="J817" s="36"/>
      <c r="K817" s="36">
        <f aca="true" t="shared" si="364" ref="K817:P817">SUM(K812:K816)</f>
        <v>0</v>
      </c>
      <c r="L817" s="36">
        <f t="shared" si="364"/>
        <v>0</v>
      </c>
      <c r="M817" s="36">
        <f t="shared" si="364"/>
        <v>0</v>
      </c>
      <c r="N817" s="36">
        <f t="shared" si="364"/>
        <v>244</v>
      </c>
      <c r="O817" s="36">
        <f t="shared" si="364"/>
        <v>244</v>
      </c>
      <c r="P817" s="36">
        <f t="shared" si="364"/>
        <v>15812</v>
      </c>
      <c r="Q817" s="36"/>
      <c r="R817" s="66">
        <f>SUM(R812:R816)</f>
        <v>6832</v>
      </c>
      <c r="S817" s="40">
        <f t="shared" si="362"/>
        <v>22644</v>
      </c>
      <c r="T817" s="40">
        <f t="shared" si="363"/>
        <v>271728</v>
      </c>
      <c r="U817" s="101"/>
      <c r="V817" s="101"/>
      <c r="W817" s="5"/>
      <c r="X817" s="5"/>
    </row>
    <row r="818" spans="1:24" ht="57" customHeight="1">
      <c r="A818" s="236" t="s">
        <v>226</v>
      </c>
      <c r="B818" s="237"/>
      <c r="C818" s="237"/>
      <c r="D818" s="237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  <c r="R818" s="237"/>
      <c r="S818" s="238"/>
      <c r="T818" s="213"/>
      <c r="U818" s="115"/>
      <c r="V818" s="41"/>
      <c r="W818" s="5"/>
      <c r="X818" s="5"/>
    </row>
    <row r="819" spans="1:24" ht="34.5" customHeight="1">
      <c r="A819" s="26">
        <v>10</v>
      </c>
      <c r="B819" s="33" t="s">
        <v>17</v>
      </c>
      <c r="C819" s="26">
        <v>1</v>
      </c>
      <c r="D819" s="28">
        <v>2912</v>
      </c>
      <c r="E819" s="31">
        <f aca="true" t="shared" si="365" ref="E819:E831">ROUND(C819*D819,0)</f>
        <v>2912</v>
      </c>
      <c r="F819" s="28">
        <v>582</v>
      </c>
      <c r="G819" s="28"/>
      <c r="H819" s="28"/>
      <c r="I819" s="28"/>
      <c r="J819" s="28"/>
      <c r="K819" s="28"/>
      <c r="L819" s="28"/>
      <c r="M819" s="28"/>
      <c r="N819" s="28"/>
      <c r="O819" s="28">
        <f aca="true" t="shared" si="366" ref="O819:O831">SUM(F819:N819)</f>
        <v>582</v>
      </c>
      <c r="P819" s="32">
        <f aca="true" t="shared" si="367" ref="P819:P831">E819+O819</f>
        <v>3494</v>
      </c>
      <c r="Q819" s="32">
        <f>3200*C819</f>
        <v>3200</v>
      </c>
      <c r="R819" s="212"/>
      <c r="S819" s="183">
        <f aca="true" t="shared" si="368" ref="S819:S833">P819+R819</f>
        <v>3494</v>
      </c>
      <c r="T819" s="32">
        <f aca="true" t="shared" si="369" ref="T819:T833">S819*12</f>
        <v>41928</v>
      </c>
      <c r="U819" s="99"/>
      <c r="V819" s="51"/>
      <c r="W819" s="5"/>
      <c r="X819" s="5"/>
    </row>
    <row r="820" spans="1:24" ht="34.5" customHeight="1">
      <c r="A820" s="26"/>
      <c r="B820" s="33" t="s">
        <v>73</v>
      </c>
      <c r="C820" s="26">
        <v>1.5</v>
      </c>
      <c r="D820" s="28">
        <v>2621</v>
      </c>
      <c r="E820" s="31">
        <f t="shared" si="365"/>
        <v>3932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>
        <f t="shared" si="366"/>
        <v>0</v>
      </c>
      <c r="P820" s="32">
        <f t="shared" si="367"/>
        <v>3932</v>
      </c>
      <c r="Q820" s="32">
        <f aca="true" t="shared" si="370" ref="Q820:Q832">3200*C820</f>
        <v>4800</v>
      </c>
      <c r="R820" s="212">
        <f aca="true" t="shared" si="371" ref="R820:R832">Q820-P820</f>
        <v>868</v>
      </c>
      <c r="S820" s="183">
        <f t="shared" si="368"/>
        <v>4800</v>
      </c>
      <c r="T820" s="32">
        <f t="shared" si="369"/>
        <v>57600</v>
      </c>
      <c r="U820" s="99"/>
      <c r="V820" s="51"/>
      <c r="W820" s="5"/>
      <c r="X820" s="5"/>
    </row>
    <row r="821" spans="1:24" ht="34.5" customHeight="1">
      <c r="A821" s="26">
        <v>10</v>
      </c>
      <c r="B821" s="33" t="s">
        <v>35</v>
      </c>
      <c r="C821" s="26">
        <v>1</v>
      </c>
      <c r="D821" s="28">
        <v>2912</v>
      </c>
      <c r="E821" s="31">
        <f>ROUND(C821*D821,0)</f>
        <v>2912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>
        <f>SUM(F821:N821)</f>
        <v>0</v>
      </c>
      <c r="P821" s="32">
        <f>E821+O821</f>
        <v>2912</v>
      </c>
      <c r="Q821" s="32">
        <f t="shared" si="370"/>
        <v>3200</v>
      </c>
      <c r="R821" s="212">
        <f t="shared" si="371"/>
        <v>288</v>
      </c>
      <c r="S821" s="183">
        <f t="shared" si="368"/>
        <v>3200</v>
      </c>
      <c r="T821" s="32">
        <f t="shared" si="369"/>
        <v>38400</v>
      </c>
      <c r="U821" s="99"/>
      <c r="V821" s="133"/>
      <c r="W821" s="5"/>
      <c r="X821" s="5"/>
    </row>
    <row r="822" spans="1:24" ht="34.5" customHeight="1">
      <c r="A822" s="26">
        <v>10</v>
      </c>
      <c r="B822" s="33" t="s">
        <v>10</v>
      </c>
      <c r="C822" s="26">
        <v>1</v>
      </c>
      <c r="D822" s="28">
        <v>2912</v>
      </c>
      <c r="E822" s="31">
        <f t="shared" si="365"/>
        <v>2912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>
        <f t="shared" si="366"/>
        <v>0</v>
      </c>
      <c r="P822" s="32">
        <f t="shared" si="367"/>
        <v>2912</v>
      </c>
      <c r="Q822" s="32">
        <f t="shared" si="370"/>
        <v>3200</v>
      </c>
      <c r="R822" s="212">
        <f t="shared" si="371"/>
        <v>288</v>
      </c>
      <c r="S822" s="183">
        <f t="shared" si="368"/>
        <v>3200</v>
      </c>
      <c r="T822" s="32">
        <f t="shared" si="369"/>
        <v>38400</v>
      </c>
      <c r="U822" s="99"/>
      <c r="V822" s="99"/>
      <c r="W822" s="5"/>
      <c r="X822" s="5"/>
    </row>
    <row r="823" spans="1:24" ht="34.5" customHeight="1">
      <c r="A823" s="26">
        <v>9</v>
      </c>
      <c r="B823" s="33" t="s">
        <v>11</v>
      </c>
      <c r="C823" s="26">
        <v>0.5</v>
      </c>
      <c r="D823" s="28">
        <v>2768</v>
      </c>
      <c r="E823" s="31">
        <f t="shared" si="365"/>
        <v>1384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>
        <f t="shared" si="366"/>
        <v>0</v>
      </c>
      <c r="P823" s="32">
        <f t="shared" si="367"/>
        <v>1384</v>
      </c>
      <c r="Q823" s="32">
        <f t="shared" si="370"/>
        <v>1600</v>
      </c>
      <c r="R823" s="212">
        <f t="shared" si="371"/>
        <v>216</v>
      </c>
      <c r="S823" s="183">
        <f t="shared" si="368"/>
        <v>1600</v>
      </c>
      <c r="T823" s="32">
        <f t="shared" si="369"/>
        <v>19200</v>
      </c>
      <c r="U823" s="99"/>
      <c r="V823" s="51"/>
      <c r="W823" s="5"/>
      <c r="X823" s="5"/>
    </row>
    <row r="824" spans="1:24" ht="34.5" customHeight="1">
      <c r="A824" s="26">
        <v>9</v>
      </c>
      <c r="B824" s="33" t="s">
        <v>224</v>
      </c>
      <c r="C824" s="26">
        <v>9.25</v>
      </c>
      <c r="D824" s="28">
        <v>2768</v>
      </c>
      <c r="E824" s="31">
        <f>ROUND(C824*D824,0)</f>
        <v>25604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>
        <f>SUM(F824:N824)</f>
        <v>0</v>
      </c>
      <c r="P824" s="32">
        <f>E824+O824</f>
        <v>25604</v>
      </c>
      <c r="Q824" s="32">
        <f t="shared" si="370"/>
        <v>29600</v>
      </c>
      <c r="R824" s="212">
        <f t="shared" si="371"/>
        <v>3996</v>
      </c>
      <c r="S824" s="183">
        <f t="shared" si="368"/>
        <v>29600</v>
      </c>
      <c r="T824" s="32">
        <f t="shared" si="369"/>
        <v>355200</v>
      </c>
      <c r="U824" s="99"/>
      <c r="V824" s="51"/>
      <c r="W824" s="5"/>
      <c r="X824" s="5"/>
    </row>
    <row r="825" spans="1:24" ht="34.5" customHeight="1">
      <c r="A825" s="26">
        <v>8</v>
      </c>
      <c r="B825" s="29" t="s">
        <v>271</v>
      </c>
      <c r="C825" s="26">
        <v>9</v>
      </c>
      <c r="D825" s="28">
        <v>2624</v>
      </c>
      <c r="E825" s="31">
        <f t="shared" si="365"/>
        <v>23616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32">
        <f t="shared" si="367"/>
        <v>23616</v>
      </c>
      <c r="Q825" s="32">
        <f t="shared" si="370"/>
        <v>28800</v>
      </c>
      <c r="R825" s="212">
        <f t="shared" si="371"/>
        <v>5184</v>
      </c>
      <c r="S825" s="183">
        <f t="shared" si="368"/>
        <v>28800</v>
      </c>
      <c r="T825" s="32">
        <f t="shared" si="369"/>
        <v>345600</v>
      </c>
      <c r="U825" s="99"/>
      <c r="V825" s="51"/>
      <c r="W825" s="5"/>
      <c r="X825" s="5"/>
    </row>
    <row r="826" spans="1:24" ht="34.5" customHeight="1">
      <c r="A826" s="26">
        <v>6</v>
      </c>
      <c r="B826" s="33" t="s">
        <v>227</v>
      </c>
      <c r="C826" s="26">
        <v>1</v>
      </c>
      <c r="D826" s="31">
        <v>2320</v>
      </c>
      <c r="E826" s="31">
        <f t="shared" si="365"/>
        <v>2320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>
        <f t="shared" si="366"/>
        <v>0</v>
      </c>
      <c r="P826" s="32">
        <f t="shared" si="367"/>
        <v>2320</v>
      </c>
      <c r="Q826" s="32">
        <f t="shared" si="370"/>
        <v>3200</v>
      </c>
      <c r="R826" s="212">
        <f t="shared" si="371"/>
        <v>880</v>
      </c>
      <c r="S826" s="183">
        <f t="shared" si="368"/>
        <v>3200</v>
      </c>
      <c r="T826" s="32">
        <f t="shared" si="369"/>
        <v>38400</v>
      </c>
      <c r="U826" s="99"/>
      <c r="V826" s="51"/>
      <c r="W826" s="5"/>
      <c r="X826" s="5"/>
    </row>
    <row r="827" spans="1:24" ht="34.5" customHeight="1">
      <c r="A827" s="26">
        <v>5</v>
      </c>
      <c r="B827" s="33" t="s">
        <v>88</v>
      </c>
      <c r="C827" s="26">
        <v>5</v>
      </c>
      <c r="D827" s="31">
        <v>2176</v>
      </c>
      <c r="E827" s="31">
        <f t="shared" si="365"/>
        <v>10880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>
        <f t="shared" si="366"/>
        <v>0</v>
      </c>
      <c r="P827" s="32">
        <f t="shared" si="367"/>
        <v>10880</v>
      </c>
      <c r="Q827" s="32">
        <f t="shared" si="370"/>
        <v>16000</v>
      </c>
      <c r="R827" s="212">
        <f t="shared" si="371"/>
        <v>5120</v>
      </c>
      <c r="S827" s="183">
        <f t="shared" si="368"/>
        <v>16000</v>
      </c>
      <c r="T827" s="32">
        <f t="shared" si="369"/>
        <v>192000</v>
      </c>
      <c r="U827" s="99"/>
      <c r="V827" s="51"/>
      <c r="W827" s="5"/>
      <c r="X827" s="5"/>
    </row>
    <row r="828" spans="1:24" ht="34.5" customHeight="1">
      <c r="A828" s="26">
        <v>5</v>
      </c>
      <c r="B828" s="33" t="s">
        <v>74</v>
      </c>
      <c r="C828" s="26">
        <v>1</v>
      </c>
      <c r="D828" s="31">
        <v>2176</v>
      </c>
      <c r="E828" s="31">
        <f>ROUND(C828*D828,0)</f>
        <v>2176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>
        <f>SUM(F828:N828)</f>
        <v>0</v>
      </c>
      <c r="P828" s="32">
        <f>E828+O828</f>
        <v>2176</v>
      </c>
      <c r="Q828" s="32">
        <f t="shared" si="370"/>
        <v>3200</v>
      </c>
      <c r="R828" s="212">
        <f t="shared" si="371"/>
        <v>1024</v>
      </c>
      <c r="S828" s="183">
        <f t="shared" si="368"/>
        <v>3200</v>
      </c>
      <c r="T828" s="32">
        <f t="shared" si="369"/>
        <v>38400</v>
      </c>
      <c r="U828" s="99"/>
      <c r="V828" s="51"/>
      <c r="W828" s="5"/>
      <c r="X828" s="5"/>
    </row>
    <row r="829" spans="1:24" ht="34.5" customHeight="1">
      <c r="A829" s="26">
        <v>5</v>
      </c>
      <c r="B829" s="33" t="s">
        <v>37</v>
      </c>
      <c r="C829" s="26">
        <v>0.5</v>
      </c>
      <c r="D829" s="31">
        <v>2176</v>
      </c>
      <c r="E829" s="31">
        <f t="shared" si="365"/>
        <v>1088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>
        <f t="shared" si="366"/>
        <v>0</v>
      </c>
      <c r="P829" s="32">
        <f t="shared" si="367"/>
        <v>1088</v>
      </c>
      <c r="Q829" s="32">
        <f t="shared" si="370"/>
        <v>1600</v>
      </c>
      <c r="R829" s="212">
        <f t="shared" si="371"/>
        <v>512</v>
      </c>
      <c r="S829" s="183">
        <f t="shared" si="368"/>
        <v>1600</v>
      </c>
      <c r="T829" s="32">
        <f t="shared" si="369"/>
        <v>19200</v>
      </c>
      <c r="U829" s="99"/>
      <c r="V829" s="51"/>
      <c r="W829" s="5"/>
      <c r="X829" s="5"/>
    </row>
    <row r="830" spans="1:24" ht="34.5" customHeight="1">
      <c r="A830" s="26">
        <v>2</v>
      </c>
      <c r="B830" s="33" t="s">
        <v>228</v>
      </c>
      <c r="C830" s="26">
        <v>1.5</v>
      </c>
      <c r="D830" s="31">
        <v>1744</v>
      </c>
      <c r="E830" s="31">
        <f t="shared" si="365"/>
        <v>2616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>
        <f t="shared" si="366"/>
        <v>0</v>
      </c>
      <c r="P830" s="32">
        <f t="shared" si="367"/>
        <v>2616</v>
      </c>
      <c r="Q830" s="32">
        <f t="shared" si="370"/>
        <v>4800</v>
      </c>
      <c r="R830" s="212">
        <f t="shared" si="371"/>
        <v>2184</v>
      </c>
      <c r="S830" s="183">
        <f t="shared" si="368"/>
        <v>4800</v>
      </c>
      <c r="T830" s="32">
        <f t="shared" si="369"/>
        <v>57600</v>
      </c>
      <c r="U830" s="99"/>
      <c r="V830" s="51"/>
      <c r="W830" s="5"/>
      <c r="X830" s="5"/>
    </row>
    <row r="831" spans="1:24" ht="55.5" customHeight="1">
      <c r="A831" s="26">
        <v>2</v>
      </c>
      <c r="B831" s="29" t="s">
        <v>243</v>
      </c>
      <c r="C831" s="26">
        <v>5</v>
      </c>
      <c r="D831" s="31">
        <v>1744</v>
      </c>
      <c r="E831" s="31">
        <f t="shared" si="365"/>
        <v>8720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>
        <f t="shared" si="366"/>
        <v>0</v>
      </c>
      <c r="P831" s="32">
        <f t="shared" si="367"/>
        <v>8720</v>
      </c>
      <c r="Q831" s="32">
        <f t="shared" si="370"/>
        <v>16000</v>
      </c>
      <c r="R831" s="212">
        <f t="shared" si="371"/>
        <v>7280</v>
      </c>
      <c r="S831" s="183">
        <f t="shared" si="368"/>
        <v>16000</v>
      </c>
      <c r="T831" s="32">
        <f t="shared" si="369"/>
        <v>192000</v>
      </c>
      <c r="U831" s="99"/>
      <c r="V831" s="51"/>
      <c r="W831" s="5"/>
      <c r="X831" s="5"/>
    </row>
    <row r="832" spans="1:24" ht="34.5" customHeight="1">
      <c r="A832" s="26">
        <v>1</v>
      </c>
      <c r="B832" s="33" t="s">
        <v>71</v>
      </c>
      <c r="C832" s="26">
        <v>3.5</v>
      </c>
      <c r="D832" s="28">
        <v>1600</v>
      </c>
      <c r="E832" s="31">
        <f>ROUND(C832*D832,0)</f>
        <v>5600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>
        <f>SUM(F832:N832)</f>
        <v>0</v>
      </c>
      <c r="P832" s="32">
        <f>E832+O832</f>
        <v>5600</v>
      </c>
      <c r="Q832" s="32">
        <f t="shared" si="370"/>
        <v>11200</v>
      </c>
      <c r="R832" s="212">
        <f t="shared" si="371"/>
        <v>5600</v>
      </c>
      <c r="S832" s="183">
        <f t="shared" si="368"/>
        <v>11200</v>
      </c>
      <c r="T832" s="32">
        <f t="shared" si="369"/>
        <v>134400</v>
      </c>
      <c r="U832" s="99"/>
      <c r="V832" s="51"/>
      <c r="W832" s="5"/>
      <c r="X832" s="5"/>
    </row>
    <row r="833" spans="1:24" ht="37.5" customHeight="1">
      <c r="A833" s="26"/>
      <c r="B833" s="34" t="s">
        <v>119</v>
      </c>
      <c r="C833" s="43">
        <f>SUM(C819:C832)</f>
        <v>40.75</v>
      </c>
      <c r="D833" s="43"/>
      <c r="E833" s="43">
        <f aca="true" t="shared" si="372" ref="E833:P833">SUM(E819:E832)</f>
        <v>96672</v>
      </c>
      <c r="F833" s="43">
        <f t="shared" si="372"/>
        <v>582</v>
      </c>
      <c r="G833" s="43">
        <f t="shared" si="372"/>
        <v>0</v>
      </c>
      <c r="H833" s="43">
        <f t="shared" si="372"/>
        <v>0</v>
      </c>
      <c r="I833" s="43">
        <f t="shared" si="372"/>
        <v>0</v>
      </c>
      <c r="J833" s="43">
        <f t="shared" si="372"/>
        <v>0</v>
      </c>
      <c r="K833" s="43">
        <f t="shared" si="372"/>
        <v>0</v>
      </c>
      <c r="L833" s="43">
        <f t="shared" si="372"/>
        <v>0</v>
      </c>
      <c r="M833" s="43">
        <f t="shared" si="372"/>
        <v>0</v>
      </c>
      <c r="N833" s="43">
        <f t="shared" si="372"/>
        <v>0</v>
      </c>
      <c r="O833" s="43">
        <f t="shared" si="372"/>
        <v>582</v>
      </c>
      <c r="P833" s="43">
        <f t="shared" si="372"/>
        <v>97254</v>
      </c>
      <c r="Q833" s="43"/>
      <c r="R833" s="76">
        <f>SUM(R819:R832)</f>
        <v>33440</v>
      </c>
      <c r="S833" s="40">
        <f t="shared" si="368"/>
        <v>130694</v>
      </c>
      <c r="T833" s="40">
        <f t="shared" si="369"/>
        <v>1568328</v>
      </c>
      <c r="U833" s="101"/>
      <c r="V833" s="51"/>
      <c r="W833" s="5"/>
      <c r="X833" s="5"/>
    </row>
    <row r="834" spans="1:24" ht="57" customHeight="1">
      <c r="A834" s="236" t="s">
        <v>229</v>
      </c>
      <c r="B834" s="237"/>
      <c r="C834" s="237"/>
      <c r="D834" s="237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  <c r="R834" s="237"/>
      <c r="S834" s="238"/>
      <c r="T834" s="213"/>
      <c r="U834" s="115"/>
      <c r="V834" s="51"/>
      <c r="W834" s="5"/>
      <c r="X834" s="5"/>
    </row>
    <row r="835" spans="1:24" ht="34.5" customHeight="1">
      <c r="A835" s="26">
        <v>9</v>
      </c>
      <c r="B835" s="33" t="s">
        <v>230</v>
      </c>
      <c r="C835" s="26">
        <v>1</v>
      </c>
      <c r="D835" s="28">
        <v>2768</v>
      </c>
      <c r="E835" s="31">
        <f>ROUND(C835*D835,0)</f>
        <v>2768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>
        <f>SUM(F835:N835)</f>
        <v>0</v>
      </c>
      <c r="P835" s="32">
        <f>E835+O835</f>
        <v>2768</v>
      </c>
      <c r="Q835" s="32">
        <f>3200*C835</f>
        <v>3200</v>
      </c>
      <c r="R835" s="212">
        <f>Q835-P835</f>
        <v>432</v>
      </c>
      <c r="S835" s="183">
        <f>P835+R835</f>
        <v>3200</v>
      </c>
      <c r="T835" s="32">
        <f>S835*12</f>
        <v>38400</v>
      </c>
      <c r="U835" s="99"/>
      <c r="V835" s="51"/>
      <c r="W835" s="5"/>
      <c r="X835" s="5"/>
    </row>
    <row r="836" spans="1:24" ht="34.5" customHeight="1">
      <c r="A836" s="26">
        <v>5</v>
      </c>
      <c r="B836" s="33" t="s">
        <v>48</v>
      </c>
      <c r="C836" s="26">
        <v>1</v>
      </c>
      <c r="D836" s="31">
        <v>2176</v>
      </c>
      <c r="E836" s="31">
        <f>ROUND(C836*D836,0)</f>
        <v>2176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>
        <f>SUM(F836:N836)</f>
        <v>0</v>
      </c>
      <c r="P836" s="32">
        <f>E836+O836</f>
        <v>2176</v>
      </c>
      <c r="Q836" s="32">
        <f>3200*C836</f>
        <v>3200</v>
      </c>
      <c r="R836" s="212">
        <f>Q836-P836</f>
        <v>1024</v>
      </c>
      <c r="S836" s="183">
        <f>P836+R836</f>
        <v>3200</v>
      </c>
      <c r="T836" s="32">
        <f>S836*12</f>
        <v>38400</v>
      </c>
      <c r="U836" s="99"/>
      <c r="V836" s="51"/>
      <c r="W836" s="5"/>
      <c r="X836" s="5"/>
    </row>
    <row r="837" spans="1:24" ht="34.5" customHeight="1">
      <c r="A837" s="26">
        <v>2</v>
      </c>
      <c r="B837" s="29" t="s">
        <v>69</v>
      </c>
      <c r="C837" s="26">
        <v>2</v>
      </c>
      <c r="D837" s="31">
        <v>1744</v>
      </c>
      <c r="E837" s="31">
        <f>ROUND(C837*D837,0)</f>
        <v>3488</v>
      </c>
      <c r="F837" s="28"/>
      <c r="G837" s="28"/>
      <c r="H837" s="28"/>
      <c r="I837" s="28"/>
      <c r="J837" s="28"/>
      <c r="K837" s="28"/>
      <c r="L837" s="28"/>
      <c r="M837" s="28"/>
      <c r="N837" s="28">
        <v>488</v>
      </c>
      <c r="O837" s="28">
        <f>SUM(F837:N837)</f>
        <v>488</v>
      </c>
      <c r="P837" s="32">
        <f>E837+O837</f>
        <v>3976</v>
      </c>
      <c r="Q837" s="32">
        <f>3200*C837+N837</f>
        <v>6888</v>
      </c>
      <c r="R837" s="212">
        <f>Q837-P837</f>
        <v>2912</v>
      </c>
      <c r="S837" s="183">
        <f>P837+R837</f>
        <v>6888</v>
      </c>
      <c r="T837" s="32">
        <f>S837*12</f>
        <v>82656</v>
      </c>
      <c r="U837" s="99"/>
      <c r="V837" s="51"/>
      <c r="W837" s="5"/>
      <c r="X837" s="5"/>
    </row>
    <row r="838" spans="1:24" ht="37.5" customHeight="1">
      <c r="A838" s="26"/>
      <c r="B838" s="34" t="s">
        <v>119</v>
      </c>
      <c r="C838" s="43">
        <f>SUM(C835:C837)</f>
        <v>4</v>
      </c>
      <c r="D838" s="28"/>
      <c r="E838" s="36">
        <f>SUM(E835:E837)</f>
        <v>8432</v>
      </c>
      <c r="F838" s="36">
        <f>SUM(F835:F837)</f>
        <v>0</v>
      </c>
      <c r="G838" s="36">
        <f>SUM(G835:G837)</f>
        <v>0</v>
      </c>
      <c r="H838" s="36">
        <f>SUM(H835:H837)</f>
        <v>0</v>
      </c>
      <c r="I838" s="36">
        <f>SUM(I835:I837)</f>
        <v>0</v>
      </c>
      <c r="J838" s="36"/>
      <c r="K838" s="36">
        <f aca="true" t="shared" si="373" ref="K838:P838">SUM(K835:K837)</f>
        <v>0</v>
      </c>
      <c r="L838" s="36">
        <f t="shared" si="373"/>
        <v>0</v>
      </c>
      <c r="M838" s="36">
        <f t="shared" si="373"/>
        <v>0</v>
      </c>
      <c r="N838" s="36">
        <f t="shared" si="373"/>
        <v>488</v>
      </c>
      <c r="O838" s="36">
        <f t="shared" si="373"/>
        <v>488</v>
      </c>
      <c r="P838" s="36">
        <f t="shared" si="373"/>
        <v>8920</v>
      </c>
      <c r="Q838" s="36"/>
      <c r="R838" s="66">
        <f>SUM(R835:R837)</f>
        <v>4368</v>
      </c>
      <c r="S838" s="40">
        <f>P838+R838</f>
        <v>13288</v>
      </c>
      <c r="T838" s="40">
        <f>S838*12</f>
        <v>159456</v>
      </c>
      <c r="U838" s="101"/>
      <c r="V838" s="51"/>
      <c r="W838" s="5"/>
      <c r="X838" s="5"/>
    </row>
    <row r="839" spans="1:24" ht="57" customHeight="1">
      <c r="A839" s="230" t="s">
        <v>134</v>
      </c>
      <c r="B839" s="231"/>
      <c r="C839" s="231"/>
      <c r="D839" s="231"/>
      <c r="E839" s="231"/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2"/>
      <c r="T839" s="141"/>
      <c r="U839" s="78"/>
      <c r="V839" s="51"/>
      <c r="W839" s="5"/>
      <c r="X839" s="5"/>
    </row>
    <row r="840" spans="1:24" ht="34.5" customHeight="1">
      <c r="A840" s="26">
        <v>9</v>
      </c>
      <c r="B840" s="33" t="s">
        <v>11</v>
      </c>
      <c r="C840" s="26">
        <v>1</v>
      </c>
      <c r="D840" s="28">
        <v>2768</v>
      </c>
      <c r="E840" s="31">
        <f>ROUND(C840*D840,0)</f>
        <v>2768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>
        <f>SUM(F840:N840)</f>
        <v>0</v>
      </c>
      <c r="P840" s="32">
        <f>E840+O840</f>
        <v>2768</v>
      </c>
      <c r="Q840" s="32">
        <f>3200*C840</f>
        <v>3200</v>
      </c>
      <c r="R840" s="212">
        <f>Q840-P840</f>
        <v>432</v>
      </c>
      <c r="S840" s="183">
        <f>P840+R840</f>
        <v>3200</v>
      </c>
      <c r="T840" s="32">
        <f>S840*12</f>
        <v>38400</v>
      </c>
      <c r="U840" s="99"/>
      <c r="V840" s="51"/>
      <c r="W840" s="5"/>
      <c r="X840" s="5"/>
    </row>
    <row r="841" spans="1:24" ht="37.5" customHeight="1">
      <c r="A841" s="26"/>
      <c r="B841" s="34" t="s">
        <v>119</v>
      </c>
      <c r="C841" s="43">
        <f>SUM(C840)</f>
        <v>1</v>
      </c>
      <c r="D841" s="43"/>
      <c r="E841" s="43">
        <f aca="true" t="shared" si="374" ref="E841:P841">SUM(E840)</f>
        <v>2768</v>
      </c>
      <c r="F841" s="43">
        <f t="shared" si="374"/>
        <v>0</v>
      </c>
      <c r="G841" s="43">
        <f t="shared" si="374"/>
        <v>0</v>
      </c>
      <c r="H841" s="43">
        <f t="shared" si="374"/>
        <v>0</v>
      </c>
      <c r="I841" s="43">
        <f t="shared" si="374"/>
        <v>0</v>
      </c>
      <c r="J841" s="43">
        <f t="shared" si="374"/>
        <v>0</v>
      </c>
      <c r="K841" s="43">
        <f t="shared" si="374"/>
        <v>0</v>
      </c>
      <c r="L841" s="43">
        <f t="shared" si="374"/>
        <v>0</v>
      </c>
      <c r="M841" s="43">
        <f t="shared" si="374"/>
        <v>0</v>
      </c>
      <c r="N841" s="43">
        <f t="shared" si="374"/>
        <v>0</v>
      </c>
      <c r="O841" s="43">
        <f t="shared" si="374"/>
        <v>0</v>
      </c>
      <c r="P841" s="43">
        <f t="shared" si="374"/>
        <v>2768</v>
      </c>
      <c r="Q841" s="43"/>
      <c r="R841" s="76">
        <f>SUM(R840)</f>
        <v>432</v>
      </c>
      <c r="S841" s="40">
        <f>P841+R841</f>
        <v>3200</v>
      </c>
      <c r="T841" s="40">
        <f>S841*12</f>
        <v>38400</v>
      </c>
      <c r="U841" s="101"/>
      <c r="V841" s="51"/>
      <c r="W841" s="5"/>
      <c r="X841" s="5"/>
    </row>
    <row r="842" spans="1:24" ht="57" customHeight="1">
      <c r="A842" s="236" t="s">
        <v>135</v>
      </c>
      <c r="B842" s="237"/>
      <c r="C842" s="237"/>
      <c r="D842" s="237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  <c r="R842" s="237"/>
      <c r="S842" s="238"/>
      <c r="T842" s="213"/>
      <c r="U842" s="115"/>
      <c r="V842" s="51"/>
      <c r="W842" s="5"/>
      <c r="X842" s="5"/>
    </row>
    <row r="843" spans="1:24" ht="78" customHeight="1">
      <c r="A843" s="26">
        <v>5</v>
      </c>
      <c r="B843" s="33" t="s">
        <v>268</v>
      </c>
      <c r="C843" s="26">
        <v>1</v>
      </c>
      <c r="D843" s="31">
        <v>2176</v>
      </c>
      <c r="E843" s="31">
        <f aca="true" t="shared" si="375" ref="E843:E850">ROUND(C843*D843,0)</f>
        <v>2176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32">
        <f aca="true" t="shared" si="376" ref="P843:P850">E843+O843</f>
        <v>2176</v>
      </c>
      <c r="Q843" s="32">
        <f>3200*C843</f>
        <v>3200</v>
      </c>
      <c r="R843" s="212">
        <f>Q843-P843</f>
        <v>1024</v>
      </c>
      <c r="S843" s="183">
        <f aca="true" t="shared" si="377" ref="S843:S851">P843+R843</f>
        <v>3200</v>
      </c>
      <c r="T843" s="32">
        <f aca="true" t="shared" si="378" ref="T843:T851">S843*12</f>
        <v>38400</v>
      </c>
      <c r="U843" s="99"/>
      <c r="V843" s="51"/>
      <c r="W843" s="5"/>
      <c r="X843" s="5"/>
    </row>
    <row r="844" spans="1:24" ht="57" customHeight="1">
      <c r="A844" s="26">
        <v>5</v>
      </c>
      <c r="B844" s="33" t="s">
        <v>131</v>
      </c>
      <c r="C844" s="26">
        <v>1</v>
      </c>
      <c r="D844" s="31">
        <v>2176</v>
      </c>
      <c r="E844" s="28">
        <f t="shared" si="375"/>
        <v>2176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>
        <f>SUM(F844:N844)</f>
        <v>0</v>
      </c>
      <c r="P844" s="32">
        <f t="shared" si="376"/>
        <v>2176</v>
      </c>
      <c r="Q844" s="32">
        <f aca="true" t="shared" si="379" ref="Q844:Q850">3200*C844</f>
        <v>3200</v>
      </c>
      <c r="R844" s="212">
        <f aca="true" t="shared" si="380" ref="R844:R850">Q844-P844</f>
        <v>1024</v>
      </c>
      <c r="S844" s="183">
        <f t="shared" si="377"/>
        <v>3200</v>
      </c>
      <c r="T844" s="32">
        <f t="shared" si="378"/>
        <v>38400</v>
      </c>
      <c r="U844" s="99"/>
      <c r="V844" s="51"/>
      <c r="W844" s="5"/>
      <c r="X844" s="5"/>
    </row>
    <row r="845" spans="1:24" ht="34.5" customHeight="1">
      <c r="A845" s="26">
        <v>5</v>
      </c>
      <c r="B845" s="33" t="s">
        <v>108</v>
      </c>
      <c r="C845" s="26">
        <v>2.5</v>
      </c>
      <c r="D845" s="31">
        <v>2176</v>
      </c>
      <c r="E845" s="31">
        <f t="shared" si="375"/>
        <v>5440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>
        <f>SUM(F845:N845)</f>
        <v>0</v>
      </c>
      <c r="P845" s="32">
        <f t="shared" si="376"/>
        <v>5440</v>
      </c>
      <c r="Q845" s="32">
        <f t="shared" si="379"/>
        <v>8000</v>
      </c>
      <c r="R845" s="212">
        <f t="shared" si="380"/>
        <v>2560</v>
      </c>
      <c r="S845" s="183">
        <f t="shared" si="377"/>
        <v>8000</v>
      </c>
      <c r="T845" s="32">
        <f t="shared" si="378"/>
        <v>96000</v>
      </c>
      <c r="U845" s="99"/>
      <c r="V845" s="51"/>
      <c r="W845" s="5"/>
      <c r="X845" s="5"/>
    </row>
    <row r="846" spans="1:24" ht="73.5" customHeight="1">
      <c r="A846" s="26">
        <v>5</v>
      </c>
      <c r="B846" s="29" t="s">
        <v>277</v>
      </c>
      <c r="C846" s="26">
        <v>6</v>
      </c>
      <c r="D846" s="31">
        <v>2176</v>
      </c>
      <c r="E846" s="31">
        <f t="shared" si="375"/>
        <v>13056</v>
      </c>
      <c r="F846" s="28"/>
      <c r="G846" s="28"/>
      <c r="H846" s="28"/>
      <c r="I846" s="28"/>
      <c r="J846" s="28"/>
      <c r="K846" s="28"/>
      <c r="L846" s="28"/>
      <c r="M846" s="28"/>
      <c r="N846" s="28">
        <v>914</v>
      </c>
      <c r="O846" s="31">
        <f>SUM(F846:N846)</f>
        <v>914</v>
      </c>
      <c r="P846" s="32">
        <f t="shared" si="376"/>
        <v>13970</v>
      </c>
      <c r="Q846" s="32">
        <f>3200*C846+N846</f>
        <v>20114</v>
      </c>
      <c r="R846" s="212">
        <f t="shared" si="380"/>
        <v>6144</v>
      </c>
      <c r="S846" s="183">
        <f t="shared" si="377"/>
        <v>20114</v>
      </c>
      <c r="T846" s="32">
        <f t="shared" si="378"/>
        <v>241368</v>
      </c>
      <c r="U846" s="99"/>
      <c r="V846" s="51"/>
      <c r="X846" s="5"/>
    </row>
    <row r="847" spans="1:21" ht="53.25" customHeight="1">
      <c r="A847" s="37">
        <v>5</v>
      </c>
      <c r="B847" s="29" t="s">
        <v>136</v>
      </c>
      <c r="C847" s="30">
        <v>12.5</v>
      </c>
      <c r="D847" s="31">
        <v>2176</v>
      </c>
      <c r="E847" s="31">
        <f t="shared" si="375"/>
        <v>27200</v>
      </c>
      <c r="F847" s="31"/>
      <c r="G847" s="31"/>
      <c r="H847" s="31"/>
      <c r="I847" s="31"/>
      <c r="J847" s="31"/>
      <c r="K847" s="31"/>
      <c r="L847" s="31"/>
      <c r="M847" s="31"/>
      <c r="N847" s="31">
        <v>3716</v>
      </c>
      <c r="O847" s="31">
        <f>SUM(F847:N847)</f>
        <v>3716</v>
      </c>
      <c r="P847" s="32">
        <f t="shared" si="376"/>
        <v>30916</v>
      </c>
      <c r="Q847" s="32">
        <f>3200*C847+N847</f>
        <v>43716</v>
      </c>
      <c r="R847" s="212">
        <f t="shared" si="380"/>
        <v>12800</v>
      </c>
      <c r="S847" s="183">
        <f t="shared" si="377"/>
        <v>43716</v>
      </c>
      <c r="T847" s="32">
        <f t="shared" si="378"/>
        <v>524592</v>
      </c>
      <c r="U847" s="99"/>
    </row>
    <row r="848" spans="1:24" ht="34.5" customHeight="1">
      <c r="A848" s="26">
        <v>2</v>
      </c>
      <c r="B848" s="33" t="s">
        <v>65</v>
      </c>
      <c r="C848" s="26">
        <v>1</v>
      </c>
      <c r="D848" s="31">
        <v>1744</v>
      </c>
      <c r="E848" s="31">
        <f t="shared" si="375"/>
        <v>1744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32">
        <f t="shared" si="376"/>
        <v>1744</v>
      </c>
      <c r="Q848" s="32">
        <f t="shared" si="379"/>
        <v>3200</v>
      </c>
      <c r="R848" s="212">
        <f t="shared" si="380"/>
        <v>1456</v>
      </c>
      <c r="S848" s="183">
        <f t="shared" si="377"/>
        <v>3200</v>
      </c>
      <c r="T848" s="32">
        <f t="shared" si="378"/>
        <v>38400</v>
      </c>
      <c r="U848" s="99"/>
      <c r="V848" s="51"/>
      <c r="W848" s="5"/>
      <c r="X848" s="5"/>
    </row>
    <row r="849" spans="1:24" ht="34.5" customHeight="1">
      <c r="A849" s="26">
        <v>1</v>
      </c>
      <c r="B849" s="33" t="s">
        <v>231</v>
      </c>
      <c r="C849" s="26">
        <v>4</v>
      </c>
      <c r="D849" s="28">
        <v>1600</v>
      </c>
      <c r="E849" s="31">
        <f t="shared" si="375"/>
        <v>6400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32">
        <f t="shared" si="376"/>
        <v>6400</v>
      </c>
      <c r="Q849" s="32">
        <f t="shared" si="379"/>
        <v>12800</v>
      </c>
      <c r="R849" s="212">
        <f t="shared" si="380"/>
        <v>6400</v>
      </c>
      <c r="S849" s="183">
        <f t="shared" si="377"/>
        <v>12800</v>
      </c>
      <c r="T849" s="32">
        <f t="shared" si="378"/>
        <v>153600</v>
      </c>
      <c r="U849" s="99"/>
      <c r="V849" s="51"/>
      <c r="W849" s="5"/>
      <c r="X849" s="5"/>
    </row>
    <row r="850" spans="1:24" ht="34.5" customHeight="1">
      <c r="A850" s="26">
        <v>1</v>
      </c>
      <c r="B850" s="33" t="s">
        <v>71</v>
      </c>
      <c r="C850" s="26">
        <v>1</v>
      </c>
      <c r="D850" s="28">
        <v>1600</v>
      </c>
      <c r="E850" s="31">
        <f t="shared" si="375"/>
        <v>1600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32">
        <f t="shared" si="376"/>
        <v>1600</v>
      </c>
      <c r="Q850" s="32">
        <f t="shared" si="379"/>
        <v>3200</v>
      </c>
      <c r="R850" s="212">
        <f t="shared" si="380"/>
        <v>1600</v>
      </c>
      <c r="S850" s="183">
        <f t="shared" si="377"/>
        <v>3200</v>
      </c>
      <c r="T850" s="32">
        <f t="shared" si="378"/>
        <v>38400</v>
      </c>
      <c r="U850" s="99"/>
      <c r="V850" s="51"/>
      <c r="W850" s="5"/>
      <c r="X850" s="5"/>
    </row>
    <row r="851" spans="1:24" ht="37.5" customHeight="1">
      <c r="A851" s="26"/>
      <c r="B851" s="34" t="s">
        <v>119</v>
      </c>
      <c r="C851" s="109">
        <f>SUM(C843:C850)</f>
        <v>29</v>
      </c>
      <c r="D851" s="109"/>
      <c r="E851" s="110">
        <f aca="true" t="shared" si="381" ref="E851:P851">SUM(E843:E850)</f>
        <v>59792</v>
      </c>
      <c r="F851" s="110">
        <f t="shared" si="381"/>
        <v>0</v>
      </c>
      <c r="G851" s="110">
        <f t="shared" si="381"/>
        <v>0</v>
      </c>
      <c r="H851" s="110">
        <f t="shared" si="381"/>
        <v>0</v>
      </c>
      <c r="I851" s="110">
        <f t="shared" si="381"/>
        <v>0</v>
      </c>
      <c r="J851" s="110">
        <f t="shared" si="381"/>
        <v>0</v>
      </c>
      <c r="K851" s="110">
        <f t="shared" si="381"/>
        <v>0</v>
      </c>
      <c r="L851" s="110">
        <f t="shared" si="381"/>
        <v>0</v>
      </c>
      <c r="M851" s="110">
        <f t="shared" si="381"/>
        <v>0</v>
      </c>
      <c r="N851" s="110">
        <f t="shared" si="381"/>
        <v>4630</v>
      </c>
      <c r="O851" s="110">
        <f t="shared" si="381"/>
        <v>4630</v>
      </c>
      <c r="P851" s="110">
        <f t="shared" si="381"/>
        <v>64422</v>
      </c>
      <c r="Q851" s="110"/>
      <c r="R851" s="76">
        <f>SUM(R843:R850)</f>
        <v>33008</v>
      </c>
      <c r="S851" s="40">
        <f t="shared" si="377"/>
        <v>97430</v>
      </c>
      <c r="T851" s="40">
        <f t="shared" si="378"/>
        <v>1169160</v>
      </c>
      <c r="U851" s="101"/>
      <c r="V851" s="51"/>
      <c r="W851" s="5"/>
      <c r="X851" s="5"/>
    </row>
    <row r="852" spans="1:24" ht="57" customHeight="1">
      <c r="A852" s="236" t="s">
        <v>155</v>
      </c>
      <c r="B852" s="237"/>
      <c r="C852" s="237"/>
      <c r="D852" s="237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  <c r="R852" s="237"/>
      <c r="S852" s="238"/>
      <c r="T852" s="213"/>
      <c r="U852" s="115"/>
      <c r="V852" s="51"/>
      <c r="W852" s="5"/>
      <c r="X852" s="5"/>
    </row>
    <row r="853" spans="1:24" ht="34.5" customHeight="1">
      <c r="A853" s="26">
        <v>9</v>
      </c>
      <c r="B853" s="33" t="s">
        <v>11</v>
      </c>
      <c r="C853" s="26">
        <v>1</v>
      </c>
      <c r="D853" s="28">
        <v>2768</v>
      </c>
      <c r="E853" s="31">
        <f>ROUND(C853*D853,0)</f>
        <v>2768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>
        <f>SUM(F853:N853)</f>
        <v>0</v>
      </c>
      <c r="P853" s="32">
        <f>E853+O853</f>
        <v>2768</v>
      </c>
      <c r="Q853" s="32">
        <f>3200*C853</f>
        <v>3200</v>
      </c>
      <c r="R853" s="212">
        <f>Q853-P853</f>
        <v>432</v>
      </c>
      <c r="S853" s="183">
        <f>P853+R853</f>
        <v>3200</v>
      </c>
      <c r="T853" s="32">
        <f aca="true" t="shared" si="382" ref="T853:T862">S853*12</f>
        <v>38400</v>
      </c>
      <c r="U853" s="99"/>
      <c r="V853" s="51"/>
      <c r="W853" s="5"/>
      <c r="X853" s="5"/>
    </row>
    <row r="854" spans="1:24" ht="34.5" customHeight="1">
      <c r="A854" s="26">
        <v>7</v>
      </c>
      <c r="B854" s="29" t="s">
        <v>19</v>
      </c>
      <c r="C854" s="26">
        <v>1</v>
      </c>
      <c r="D854" s="28">
        <v>2464</v>
      </c>
      <c r="E854" s="31">
        <f aca="true" t="shared" si="383" ref="E854:E859">ROUND(C854*D854,0)</f>
        <v>2464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32">
        <f aca="true" t="shared" si="384" ref="P854:P859">E854+O854</f>
        <v>2464</v>
      </c>
      <c r="Q854" s="32">
        <f aca="true" t="shared" si="385" ref="Q854:Q861">3200*C854</f>
        <v>3200</v>
      </c>
      <c r="R854" s="212">
        <f aca="true" t="shared" si="386" ref="R854:R861">Q854-P854</f>
        <v>736</v>
      </c>
      <c r="S854" s="183">
        <f aca="true" t="shared" si="387" ref="S854:S862">P854+R854</f>
        <v>3200</v>
      </c>
      <c r="T854" s="32">
        <f t="shared" si="382"/>
        <v>38400</v>
      </c>
      <c r="U854" s="99"/>
      <c r="V854" s="51"/>
      <c r="W854" s="5"/>
      <c r="X854" s="5"/>
    </row>
    <row r="855" spans="1:24" ht="34.5" customHeight="1">
      <c r="A855" s="26">
        <v>7</v>
      </c>
      <c r="B855" s="29" t="s">
        <v>319</v>
      </c>
      <c r="C855" s="26">
        <v>1</v>
      </c>
      <c r="D855" s="28">
        <v>2464</v>
      </c>
      <c r="E855" s="31">
        <f>ROUND(C855*D855,0)</f>
        <v>2464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32">
        <f>E855+O855</f>
        <v>2464</v>
      </c>
      <c r="Q855" s="32">
        <f>3200*C855</f>
        <v>3200</v>
      </c>
      <c r="R855" s="212">
        <f>Q855-P855</f>
        <v>736</v>
      </c>
      <c r="S855" s="183">
        <f>P855+R855</f>
        <v>3200</v>
      </c>
      <c r="T855" s="32">
        <f t="shared" si="382"/>
        <v>38400</v>
      </c>
      <c r="U855" s="99"/>
      <c r="V855" s="51"/>
      <c r="W855" s="5"/>
      <c r="X855" s="5"/>
    </row>
    <row r="856" spans="1:24" ht="34.5" customHeight="1">
      <c r="A856" s="26">
        <v>5</v>
      </c>
      <c r="B856" s="33" t="s">
        <v>81</v>
      </c>
      <c r="C856" s="26">
        <v>2</v>
      </c>
      <c r="D856" s="31">
        <v>2176</v>
      </c>
      <c r="E856" s="31">
        <f>ROUND(C856*D856,0)</f>
        <v>4352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>
        <f>SUM(F856:N856)</f>
        <v>0</v>
      </c>
      <c r="P856" s="32">
        <f>E856+O856</f>
        <v>4352</v>
      </c>
      <c r="Q856" s="32">
        <f t="shared" si="385"/>
        <v>6400</v>
      </c>
      <c r="R856" s="212">
        <f t="shared" si="386"/>
        <v>2048</v>
      </c>
      <c r="S856" s="183">
        <f t="shared" si="387"/>
        <v>6400</v>
      </c>
      <c r="T856" s="32">
        <f t="shared" si="382"/>
        <v>76800</v>
      </c>
      <c r="U856" s="99"/>
      <c r="V856" s="51"/>
      <c r="W856" s="5"/>
      <c r="X856" s="5"/>
    </row>
    <row r="857" spans="1:24" ht="34.5" customHeight="1">
      <c r="A857" s="26">
        <v>5</v>
      </c>
      <c r="B857" s="33" t="s">
        <v>276</v>
      </c>
      <c r="C857" s="26">
        <v>1</v>
      </c>
      <c r="D857" s="31">
        <v>2176</v>
      </c>
      <c r="E857" s="31">
        <f t="shared" si="383"/>
        <v>2176</v>
      </c>
      <c r="F857" s="31"/>
      <c r="G857" s="31"/>
      <c r="H857" s="31"/>
      <c r="I857" s="31"/>
      <c r="J857" s="31"/>
      <c r="K857" s="31"/>
      <c r="L857" s="31"/>
      <c r="M857" s="31"/>
      <c r="N857" s="31"/>
      <c r="O857" s="28"/>
      <c r="P857" s="32">
        <f t="shared" si="384"/>
        <v>2176</v>
      </c>
      <c r="Q857" s="32">
        <f t="shared" si="385"/>
        <v>3200</v>
      </c>
      <c r="R857" s="212">
        <f t="shared" si="386"/>
        <v>1024</v>
      </c>
      <c r="S857" s="183">
        <f t="shared" si="387"/>
        <v>3200</v>
      </c>
      <c r="T857" s="32">
        <f t="shared" si="382"/>
        <v>38400</v>
      </c>
      <c r="U857" s="99"/>
      <c r="V857" s="51"/>
      <c r="W857" s="5"/>
      <c r="X857" s="5"/>
    </row>
    <row r="858" spans="1:24" ht="34.5" customHeight="1">
      <c r="A858" s="26">
        <v>5</v>
      </c>
      <c r="B858" s="33" t="s">
        <v>93</v>
      </c>
      <c r="C858" s="26">
        <v>3.5</v>
      </c>
      <c r="D858" s="31">
        <v>2176</v>
      </c>
      <c r="E858" s="31">
        <f t="shared" si="383"/>
        <v>7616</v>
      </c>
      <c r="F858" s="31"/>
      <c r="G858" s="31"/>
      <c r="H858" s="31"/>
      <c r="I858" s="31"/>
      <c r="J858" s="31"/>
      <c r="K858" s="31"/>
      <c r="L858" s="31"/>
      <c r="M858" s="31"/>
      <c r="N858" s="31"/>
      <c r="O858" s="28">
        <f>SUM(F858:N858)</f>
        <v>0</v>
      </c>
      <c r="P858" s="32">
        <f t="shared" si="384"/>
        <v>7616</v>
      </c>
      <c r="Q858" s="32">
        <f t="shared" si="385"/>
        <v>11200</v>
      </c>
      <c r="R858" s="212">
        <f t="shared" si="386"/>
        <v>3584</v>
      </c>
      <c r="S858" s="183">
        <f t="shared" si="387"/>
        <v>11200</v>
      </c>
      <c r="T858" s="32">
        <f t="shared" si="382"/>
        <v>134400</v>
      </c>
      <c r="U858" s="99"/>
      <c r="V858" s="51"/>
      <c r="W858" s="125"/>
      <c r="X858" s="5"/>
    </row>
    <row r="859" spans="1:24" ht="34.5" customHeight="1">
      <c r="A859" s="26">
        <v>5</v>
      </c>
      <c r="B859" s="33" t="s">
        <v>263</v>
      </c>
      <c r="C859" s="26">
        <v>1</v>
      </c>
      <c r="D859" s="31">
        <v>2176</v>
      </c>
      <c r="E859" s="31">
        <f t="shared" si="383"/>
        <v>2176</v>
      </c>
      <c r="F859" s="31"/>
      <c r="G859" s="31"/>
      <c r="H859" s="31"/>
      <c r="I859" s="31"/>
      <c r="J859" s="31"/>
      <c r="K859" s="31"/>
      <c r="L859" s="31"/>
      <c r="M859" s="31"/>
      <c r="N859" s="31"/>
      <c r="O859" s="28"/>
      <c r="P859" s="32">
        <f t="shared" si="384"/>
        <v>2176</v>
      </c>
      <c r="Q859" s="32">
        <f t="shared" si="385"/>
        <v>3200</v>
      </c>
      <c r="R859" s="212">
        <f t="shared" si="386"/>
        <v>1024</v>
      </c>
      <c r="S859" s="183">
        <f t="shared" si="387"/>
        <v>3200</v>
      </c>
      <c r="T859" s="32">
        <f t="shared" si="382"/>
        <v>38400</v>
      </c>
      <c r="U859" s="99"/>
      <c r="V859" s="51"/>
      <c r="W859" s="125"/>
      <c r="X859" s="5"/>
    </row>
    <row r="860" spans="1:24" ht="34.5" customHeight="1">
      <c r="A860" s="26">
        <v>2</v>
      </c>
      <c r="B860" s="33" t="s">
        <v>65</v>
      </c>
      <c r="C860" s="26">
        <v>0.5</v>
      </c>
      <c r="D860" s="31">
        <v>1744</v>
      </c>
      <c r="E860" s="31">
        <f>ROUND(C860*D860,0)</f>
        <v>872</v>
      </c>
      <c r="F860" s="31"/>
      <c r="G860" s="31"/>
      <c r="H860" s="31"/>
      <c r="I860" s="31"/>
      <c r="J860" s="31"/>
      <c r="K860" s="31"/>
      <c r="L860" s="31"/>
      <c r="M860" s="31"/>
      <c r="N860" s="31"/>
      <c r="O860" s="28">
        <f>SUM(F860:N860)</f>
        <v>0</v>
      </c>
      <c r="P860" s="32">
        <f>E860+O860</f>
        <v>872</v>
      </c>
      <c r="Q860" s="32">
        <f t="shared" si="385"/>
        <v>1600</v>
      </c>
      <c r="R860" s="212">
        <f t="shared" si="386"/>
        <v>728</v>
      </c>
      <c r="S860" s="183">
        <f t="shared" si="387"/>
        <v>1600</v>
      </c>
      <c r="T860" s="32">
        <f t="shared" si="382"/>
        <v>19200</v>
      </c>
      <c r="U860" s="99"/>
      <c r="V860" s="51"/>
      <c r="W860" s="5"/>
      <c r="X860" s="5"/>
    </row>
    <row r="861" spans="1:24" ht="34.5" customHeight="1">
      <c r="A861" s="26">
        <v>1</v>
      </c>
      <c r="B861" s="33" t="s">
        <v>71</v>
      </c>
      <c r="C861" s="26">
        <v>11.5</v>
      </c>
      <c r="D861" s="28">
        <v>1600</v>
      </c>
      <c r="E861" s="31">
        <f>ROUND(C861*D861,0)</f>
        <v>18400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>
        <f>SUM(F861:N861)</f>
        <v>0</v>
      </c>
      <c r="P861" s="32">
        <f>E861+O861</f>
        <v>18400</v>
      </c>
      <c r="Q861" s="32">
        <f t="shared" si="385"/>
        <v>36800</v>
      </c>
      <c r="R861" s="212">
        <f t="shared" si="386"/>
        <v>18400</v>
      </c>
      <c r="S861" s="183">
        <f t="shared" si="387"/>
        <v>36800</v>
      </c>
      <c r="T861" s="32">
        <f t="shared" si="382"/>
        <v>441600</v>
      </c>
      <c r="U861" s="99"/>
      <c r="V861" s="51"/>
      <c r="W861" s="5"/>
      <c r="X861" s="5"/>
    </row>
    <row r="862" spans="1:24" ht="37.5" customHeight="1">
      <c r="A862" s="26"/>
      <c r="B862" s="34" t="s">
        <v>119</v>
      </c>
      <c r="C862" s="109">
        <f>SUM(C853:C861)</f>
        <v>22.5</v>
      </c>
      <c r="D862" s="28"/>
      <c r="E862" s="130">
        <f aca="true" t="shared" si="388" ref="E862:P862">SUM(E853:E861)</f>
        <v>43288</v>
      </c>
      <c r="F862" s="130">
        <f t="shared" si="388"/>
        <v>0</v>
      </c>
      <c r="G862" s="130">
        <f t="shared" si="388"/>
        <v>0</v>
      </c>
      <c r="H862" s="130">
        <f t="shared" si="388"/>
        <v>0</v>
      </c>
      <c r="I862" s="130">
        <f t="shared" si="388"/>
        <v>0</v>
      </c>
      <c r="J862" s="130">
        <f t="shared" si="388"/>
        <v>0</v>
      </c>
      <c r="K862" s="130">
        <f t="shared" si="388"/>
        <v>0</v>
      </c>
      <c r="L862" s="130">
        <f t="shared" si="388"/>
        <v>0</v>
      </c>
      <c r="M862" s="130">
        <f t="shared" si="388"/>
        <v>0</v>
      </c>
      <c r="N862" s="130">
        <f t="shared" si="388"/>
        <v>0</v>
      </c>
      <c r="O862" s="130">
        <f t="shared" si="388"/>
        <v>0</v>
      </c>
      <c r="P862" s="130">
        <f t="shared" si="388"/>
        <v>43288</v>
      </c>
      <c r="Q862" s="130"/>
      <c r="R862" s="66">
        <f>SUM(R853:R861)</f>
        <v>28712</v>
      </c>
      <c r="S862" s="40">
        <f t="shared" si="387"/>
        <v>72000</v>
      </c>
      <c r="T862" s="40">
        <f t="shared" si="382"/>
        <v>864000</v>
      </c>
      <c r="U862" s="101"/>
      <c r="V862" s="51"/>
      <c r="W862" s="5"/>
      <c r="X862" s="5"/>
    </row>
    <row r="863" spans="1:24" ht="57" customHeight="1">
      <c r="A863" s="230" t="s">
        <v>156</v>
      </c>
      <c r="B863" s="231"/>
      <c r="C863" s="231"/>
      <c r="D863" s="231"/>
      <c r="E863" s="231"/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2"/>
      <c r="T863" s="141"/>
      <c r="U863" s="78"/>
      <c r="V863" s="51"/>
      <c r="W863" s="5"/>
      <c r="X863" s="5"/>
    </row>
    <row r="864" spans="1:24" ht="34.5" customHeight="1">
      <c r="A864" s="136"/>
      <c r="B864" s="136" t="s">
        <v>47</v>
      </c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219"/>
      <c r="S864" s="136"/>
      <c r="T864" s="136"/>
      <c r="U864" s="207"/>
      <c r="V864" s="51"/>
      <c r="W864" s="5"/>
      <c r="X864" s="5"/>
    </row>
    <row r="865" spans="1:24" ht="49.5" customHeight="1">
      <c r="A865" s="26">
        <v>2</v>
      </c>
      <c r="B865" s="29" t="s">
        <v>243</v>
      </c>
      <c r="C865" s="26">
        <v>2</v>
      </c>
      <c r="D865" s="31">
        <v>1744</v>
      </c>
      <c r="E865" s="31">
        <f>ROUND(C865*D865,0)</f>
        <v>3488</v>
      </c>
      <c r="F865" s="28"/>
      <c r="G865" s="28"/>
      <c r="H865" s="28"/>
      <c r="I865" s="28"/>
      <c r="J865" s="28"/>
      <c r="K865" s="28"/>
      <c r="L865" s="28"/>
      <c r="M865" s="28"/>
      <c r="N865" s="28">
        <v>349</v>
      </c>
      <c r="O865" s="28">
        <f>SUM(F865:N865)</f>
        <v>349</v>
      </c>
      <c r="P865" s="32">
        <f>E865+O865</f>
        <v>3837</v>
      </c>
      <c r="Q865" s="32">
        <f>3200*C865+N865</f>
        <v>6749</v>
      </c>
      <c r="R865" s="212">
        <f>Q865-P865</f>
        <v>2912</v>
      </c>
      <c r="S865" s="183">
        <f aca="true" t="shared" si="389" ref="S865:S876">P865+R865</f>
        <v>6749</v>
      </c>
      <c r="T865" s="32">
        <f>S865*12</f>
        <v>80988</v>
      </c>
      <c r="U865" s="99"/>
      <c r="V865" s="51"/>
      <c r="W865" s="5"/>
      <c r="X865" s="5"/>
    </row>
    <row r="866" spans="1:24" ht="30" customHeight="1">
      <c r="A866" s="26">
        <v>1</v>
      </c>
      <c r="B866" s="29" t="s">
        <v>53</v>
      </c>
      <c r="C866" s="26">
        <v>2</v>
      </c>
      <c r="D866" s="28">
        <v>1600</v>
      </c>
      <c r="E866" s="31">
        <f>ROUND(C866*D866,0)</f>
        <v>3200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32">
        <f>E866+O866</f>
        <v>3200</v>
      </c>
      <c r="Q866" s="32">
        <f>3200*C866</f>
        <v>6400</v>
      </c>
      <c r="R866" s="212">
        <f>Q866-P866</f>
        <v>3200</v>
      </c>
      <c r="S866" s="183">
        <f t="shared" si="389"/>
        <v>6400</v>
      </c>
      <c r="T866" s="32">
        <f>S866*12</f>
        <v>76800</v>
      </c>
      <c r="U866" s="99"/>
      <c r="V866" s="51"/>
      <c r="W866" s="5"/>
      <c r="X866" s="5"/>
    </row>
    <row r="867" spans="1:24" ht="33" customHeight="1">
      <c r="A867" s="26">
        <v>1</v>
      </c>
      <c r="B867" s="33" t="s">
        <v>71</v>
      </c>
      <c r="C867" s="26">
        <v>3.5</v>
      </c>
      <c r="D867" s="28">
        <v>1600</v>
      </c>
      <c r="E867" s="31">
        <f>ROUND(C867*D867,0)</f>
        <v>5600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32">
        <f>E867+O867</f>
        <v>5600</v>
      </c>
      <c r="Q867" s="32">
        <f>3200*C867</f>
        <v>11200</v>
      </c>
      <c r="R867" s="212">
        <f>Q867-P867</f>
        <v>5600</v>
      </c>
      <c r="S867" s="183">
        <f t="shared" si="389"/>
        <v>11200</v>
      </c>
      <c r="T867" s="32">
        <f>S867*12</f>
        <v>134400</v>
      </c>
      <c r="U867" s="99"/>
      <c r="V867" s="51"/>
      <c r="W867" s="5"/>
      <c r="X867" s="5"/>
    </row>
    <row r="868" spans="1:24" ht="33" customHeight="1">
      <c r="A868" s="26">
        <v>1</v>
      </c>
      <c r="B868" s="33" t="s">
        <v>67</v>
      </c>
      <c r="C868" s="26">
        <v>27</v>
      </c>
      <c r="D868" s="28">
        <v>1600</v>
      </c>
      <c r="E868" s="31">
        <f>ROUND(C868*D868,0)</f>
        <v>43200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32">
        <f>E868+O868</f>
        <v>43200</v>
      </c>
      <c r="Q868" s="32">
        <f>3200*C868</f>
        <v>86400</v>
      </c>
      <c r="R868" s="212">
        <f>Q868-P868</f>
        <v>43200</v>
      </c>
      <c r="S868" s="183">
        <f t="shared" si="389"/>
        <v>86400</v>
      </c>
      <c r="T868" s="32">
        <f>S868*12</f>
        <v>1036800</v>
      </c>
      <c r="U868" s="99"/>
      <c r="V868" s="51"/>
      <c r="W868" s="5"/>
      <c r="X868" s="5"/>
    </row>
    <row r="869" spans="1:24" ht="37.5" customHeight="1">
      <c r="A869" s="26"/>
      <c r="B869" s="34" t="s">
        <v>119</v>
      </c>
      <c r="C869" s="109">
        <f>SUM(C865:C868)</f>
        <v>34.5</v>
      </c>
      <c r="D869" s="109"/>
      <c r="E869" s="109">
        <f aca="true" t="shared" si="390" ref="E869:P869">SUM(E865:E868)</f>
        <v>55488</v>
      </c>
      <c r="F869" s="109">
        <f t="shared" si="390"/>
        <v>0</v>
      </c>
      <c r="G869" s="109">
        <f t="shared" si="390"/>
        <v>0</v>
      </c>
      <c r="H869" s="109">
        <f t="shared" si="390"/>
        <v>0</v>
      </c>
      <c r="I869" s="109">
        <f t="shared" si="390"/>
        <v>0</v>
      </c>
      <c r="J869" s="109">
        <f t="shared" si="390"/>
        <v>0</v>
      </c>
      <c r="K869" s="109">
        <f t="shared" si="390"/>
        <v>0</v>
      </c>
      <c r="L869" s="109">
        <f t="shared" si="390"/>
        <v>0</v>
      </c>
      <c r="M869" s="109">
        <f t="shared" si="390"/>
        <v>0</v>
      </c>
      <c r="N869" s="109">
        <f t="shared" si="390"/>
        <v>349</v>
      </c>
      <c r="O869" s="109">
        <f t="shared" si="390"/>
        <v>349</v>
      </c>
      <c r="P869" s="109">
        <f t="shared" si="390"/>
        <v>55837</v>
      </c>
      <c r="Q869" s="109"/>
      <c r="R869" s="76">
        <f>SUM(R865:R868)</f>
        <v>54912</v>
      </c>
      <c r="S869" s="40">
        <f t="shared" si="389"/>
        <v>110749</v>
      </c>
      <c r="T869" s="40">
        <f>S869*12</f>
        <v>1328988</v>
      </c>
      <c r="U869" s="101"/>
      <c r="V869" s="51"/>
      <c r="W869" s="5"/>
      <c r="X869" s="5"/>
    </row>
    <row r="870" spans="1:24" ht="34.5" customHeight="1">
      <c r="A870" s="60"/>
      <c r="B870" s="60" t="s">
        <v>100</v>
      </c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219"/>
      <c r="S870" s="61">
        <f t="shared" si="389"/>
        <v>0</v>
      </c>
      <c r="T870" s="61"/>
      <c r="U870" s="208"/>
      <c r="V870" s="101"/>
      <c r="W870" s="5"/>
      <c r="X870" s="5"/>
    </row>
    <row r="871" spans="1:24" ht="33" customHeight="1">
      <c r="A871" s="26">
        <v>5</v>
      </c>
      <c r="B871" s="29" t="s">
        <v>358</v>
      </c>
      <c r="C871" s="26">
        <v>0.5</v>
      </c>
      <c r="D871" s="31">
        <v>2176</v>
      </c>
      <c r="E871" s="31">
        <f>ROUND(C871*D871,0)</f>
        <v>1088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>
        <f>SUM(F871:N871)</f>
        <v>0</v>
      </c>
      <c r="P871" s="32">
        <f>E871+O871</f>
        <v>1088</v>
      </c>
      <c r="Q871" s="32">
        <f>3200*C871</f>
        <v>1600</v>
      </c>
      <c r="R871" s="212">
        <f>Q871-P871</f>
        <v>512</v>
      </c>
      <c r="S871" s="183">
        <f t="shared" si="389"/>
        <v>1600</v>
      </c>
      <c r="T871" s="32">
        <f aca="true" t="shared" si="391" ref="T871:T876">S871*12</f>
        <v>19200</v>
      </c>
      <c r="U871" s="99"/>
      <c r="V871" s="51"/>
      <c r="W871" s="5"/>
      <c r="X871" s="5"/>
    </row>
    <row r="872" spans="1:24" ht="33" customHeight="1">
      <c r="A872" s="142">
        <v>5</v>
      </c>
      <c r="B872" s="137" t="s">
        <v>26</v>
      </c>
      <c r="C872" s="56">
        <v>0.5</v>
      </c>
      <c r="D872" s="31">
        <v>2176</v>
      </c>
      <c r="E872" s="31">
        <f>ROUND(C872*D872,0)</f>
        <v>1088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>
        <f>SUM(F872:N872)</f>
        <v>0</v>
      </c>
      <c r="P872" s="32">
        <f>E872+O872</f>
        <v>1088</v>
      </c>
      <c r="Q872" s="32">
        <f>3200*C872</f>
        <v>1600</v>
      </c>
      <c r="R872" s="212">
        <f>Q872-P872</f>
        <v>512</v>
      </c>
      <c r="S872" s="183">
        <f t="shared" si="389"/>
        <v>1600</v>
      </c>
      <c r="T872" s="32">
        <f t="shared" si="391"/>
        <v>19200</v>
      </c>
      <c r="U872" s="99"/>
      <c r="V872" s="51"/>
      <c r="W872" s="5"/>
      <c r="X872" s="5"/>
    </row>
    <row r="873" spans="1:24" ht="33" customHeight="1">
      <c r="A873" s="26">
        <v>3</v>
      </c>
      <c r="B873" s="33" t="s">
        <v>64</v>
      </c>
      <c r="C873" s="26">
        <v>4.5</v>
      </c>
      <c r="D873" s="28">
        <v>1888</v>
      </c>
      <c r="E873" s="31">
        <f>ROUND(C873*D873,0)</f>
        <v>8496</v>
      </c>
      <c r="F873" s="28"/>
      <c r="G873" s="28">
        <v>1614</v>
      </c>
      <c r="H873" s="28"/>
      <c r="I873" s="28"/>
      <c r="J873" s="28"/>
      <c r="K873" s="28"/>
      <c r="L873" s="28"/>
      <c r="M873" s="28"/>
      <c r="N873" s="28">
        <v>472</v>
      </c>
      <c r="O873" s="28">
        <f>SUM(F873:N873)</f>
        <v>2086</v>
      </c>
      <c r="P873" s="32">
        <f>E873+O873</f>
        <v>10582</v>
      </c>
      <c r="Q873" s="32">
        <f>3200*C873+N873</f>
        <v>14872</v>
      </c>
      <c r="R873" s="212">
        <f>Q873-P873</f>
        <v>4290</v>
      </c>
      <c r="S873" s="183">
        <f t="shared" si="389"/>
        <v>14872</v>
      </c>
      <c r="T873" s="32">
        <f t="shared" si="391"/>
        <v>178464</v>
      </c>
      <c r="U873" s="99"/>
      <c r="V873" s="51"/>
      <c r="W873" s="5"/>
      <c r="X873" s="5"/>
    </row>
    <row r="874" spans="1:24" ht="33" customHeight="1">
      <c r="A874" s="26">
        <v>2</v>
      </c>
      <c r="B874" s="33" t="s">
        <v>64</v>
      </c>
      <c r="C874" s="26">
        <v>7.5</v>
      </c>
      <c r="D874" s="31">
        <v>1744</v>
      </c>
      <c r="E874" s="31">
        <f>ROUND(C874*D874,0)</f>
        <v>13080</v>
      </c>
      <c r="F874" s="28"/>
      <c r="G874" s="28">
        <v>349</v>
      </c>
      <c r="H874" s="28"/>
      <c r="I874" s="28"/>
      <c r="J874" s="28"/>
      <c r="K874" s="28"/>
      <c r="L874" s="28"/>
      <c r="M874" s="28"/>
      <c r="N874" s="28"/>
      <c r="O874" s="28">
        <f>SUM(F874:N874)</f>
        <v>349</v>
      </c>
      <c r="P874" s="32">
        <f>E874+O874</f>
        <v>13429</v>
      </c>
      <c r="Q874" s="32">
        <f>3200*C874</f>
        <v>24000</v>
      </c>
      <c r="R874" s="212">
        <f>Q874-P874</f>
        <v>10571</v>
      </c>
      <c r="S874" s="183">
        <f t="shared" si="389"/>
        <v>24000</v>
      </c>
      <c r="T874" s="32">
        <f t="shared" si="391"/>
        <v>288000</v>
      </c>
      <c r="U874" s="99"/>
      <c r="V874" s="51"/>
      <c r="W874" s="5"/>
      <c r="X874" s="5"/>
    </row>
    <row r="875" spans="1:25" ht="33" customHeight="1">
      <c r="A875" s="26">
        <v>2</v>
      </c>
      <c r="B875" s="29" t="s">
        <v>173</v>
      </c>
      <c r="C875" s="26">
        <v>2.5</v>
      </c>
      <c r="D875" s="31">
        <v>1744</v>
      </c>
      <c r="E875" s="31">
        <f>ROUND(C875*D875,0)</f>
        <v>4360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32">
        <f>E875+O875</f>
        <v>4360</v>
      </c>
      <c r="Q875" s="32">
        <f>3200*C875</f>
        <v>8000</v>
      </c>
      <c r="R875" s="212">
        <f>Q875-P875</f>
        <v>3640</v>
      </c>
      <c r="S875" s="183">
        <f t="shared" si="389"/>
        <v>8000</v>
      </c>
      <c r="T875" s="32">
        <f t="shared" si="391"/>
        <v>96000</v>
      </c>
      <c r="U875" s="99"/>
      <c r="V875" s="51"/>
      <c r="W875" s="5"/>
      <c r="X875" s="5"/>
      <c r="Y875" s="2"/>
    </row>
    <row r="876" spans="1:24" ht="37.5" customHeight="1">
      <c r="A876" s="26"/>
      <c r="B876" s="34" t="s">
        <v>119</v>
      </c>
      <c r="C876" s="43">
        <f>SUM(C871:C875)</f>
        <v>15.5</v>
      </c>
      <c r="D876" s="43"/>
      <c r="E876" s="43">
        <f aca="true" t="shared" si="392" ref="E876:P876">SUM(E871:E875)</f>
        <v>28112</v>
      </c>
      <c r="F876" s="43">
        <f t="shared" si="392"/>
        <v>0</v>
      </c>
      <c r="G876" s="43">
        <f t="shared" si="392"/>
        <v>1963</v>
      </c>
      <c r="H876" s="43">
        <f t="shared" si="392"/>
        <v>0</v>
      </c>
      <c r="I876" s="43">
        <f t="shared" si="392"/>
        <v>0</v>
      </c>
      <c r="J876" s="43">
        <f t="shared" si="392"/>
        <v>0</v>
      </c>
      <c r="K876" s="43">
        <f t="shared" si="392"/>
        <v>0</v>
      </c>
      <c r="L876" s="43">
        <f t="shared" si="392"/>
        <v>0</v>
      </c>
      <c r="M876" s="43">
        <f t="shared" si="392"/>
        <v>0</v>
      </c>
      <c r="N876" s="43">
        <f t="shared" si="392"/>
        <v>472</v>
      </c>
      <c r="O876" s="43">
        <f t="shared" si="392"/>
        <v>2435</v>
      </c>
      <c r="P876" s="43">
        <f t="shared" si="392"/>
        <v>30547</v>
      </c>
      <c r="Q876" s="43"/>
      <c r="R876" s="76">
        <f>SUM(R871:R875)</f>
        <v>19525</v>
      </c>
      <c r="S876" s="40">
        <f t="shared" si="389"/>
        <v>50072</v>
      </c>
      <c r="T876" s="40">
        <f t="shared" si="391"/>
        <v>600864</v>
      </c>
      <c r="U876" s="101"/>
      <c r="V876" s="51"/>
      <c r="W876" s="5"/>
      <c r="X876" s="5"/>
    </row>
    <row r="877" spans="1:24" ht="37.5" customHeight="1">
      <c r="A877" s="26"/>
      <c r="B877" s="138" t="s">
        <v>162</v>
      </c>
      <c r="C877" s="43">
        <f>C869+C876</f>
        <v>50</v>
      </c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76"/>
      <c r="S877" s="40"/>
      <c r="T877" s="40"/>
      <c r="U877" s="101"/>
      <c r="V877" s="51"/>
      <c r="W877" s="5"/>
      <c r="X877" s="5"/>
    </row>
    <row r="878" spans="1:24" ht="57" customHeight="1">
      <c r="A878" s="230" t="s">
        <v>78</v>
      </c>
      <c r="B878" s="231"/>
      <c r="C878" s="231"/>
      <c r="D878" s="231"/>
      <c r="E878" s="231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2"/>
      <c r="T878" s="141"/>
      <c r="U878" s="78"/>
      <c r="V878" s="51"/>
      <c r="W878" s="5"/>
      <c r="X878" s="5"/>
    </row>
    <row r="879" spans="1:24" ht="63" customHeight="1">
      <c r="A879" s="166">
        <v>10</v>
      </c>
      <c r="B879" s="198" t="s">
        <v>332</v>
      </c>
      <c r="C879" s="56">
        <v>1</v>
      </c>
      <c r="D879" s="47">
        <v>2912</v>
      </c>
      <c r="E879" s="124">
        <f>ROUND(C879*D879,0)</f>
        <v>2912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>
        <f>SUM(F879:N879)</f>
        <v>0</v>
      </c>
      <c r="P879" s="32">
        <f>E879+O879</f>
        <v>2912</v>
      </c>
      <c r="Q879" s="32">
        <f>3200*C879</f>
        <v>3200</v>
      </c>
      <c r="R879" s="212">
        <f>Q879-P879</f>
        <v>288</v>
      </c>
      <c r="S879" s="183">
        <f>P879+R879</f>
        <v>3200</v>
      </c>
      <c r="T879" s="32">
        <f>S879*12</f>
        <v>38400</v>
      </c>
      <c r="U879" s="99"/>
      <c r="W879" s="5"/>
      <c r="X879" s="5"/>
    </row>
    <row r="880" spans="1:21" ht="34.5" customHeight="1">
      <c r="A880" s="37">
        <v>7</v>
      </c>
      <c r="B880" s="29" t="s">
        <v>123</v>
      </c>
      <c r="C880" s="30">
        <v>1</v>
      </c>
      <c r="D880" s="31">
        <v>2464</v>
      </c>
      <c r="E880" s="31">
        <f>ROUND(C880*D880,0)</f>
        <v>2464</v>
      </c>
      <c r="F880" s="42"/>
      <c r="G880" s="31"/>
      <c r="H880" s="31"/>
      <c r="I880" s="31"/>
      <c r="J880" s="31"/>
      <c r="K880" s="31"/>
      <c r="L880" s="31"/>
      <c r="M880" s="31"/>
      <c r="N880" s="31">
        <v>345</v>
      </c>
      <c r="O880" s="31">
        <f>SUM(F880:N880)</f>
        <v>345</v>
      </c>
      <c r="P880" s="32">
        <f>E880+O880</f>
        <v>2809</v>
      </c>
      <c r="Q880" s="32">
        <f>3200*C880+N880</f>
        <v>3545</v>
      </c>
      <c r="R880" s="212">
        <f>Q880-P880</f>
        <v>736</v>
      </c>
      <c r="S880" s="183">
        <f>P880+R880</f>
        <v>3545</v>
      </c>
      <c r="T880" s="32">
        <f>S880*12</f>
        <v>42540</v>
      </c>
      <c r="U880" s="99"/>
    </row>
    <row r="881" spans="1:24" ht="34.5" customHeight="1">
      <c r="A881" s="37">
        <v>2</v>
      </c>
      <c r="B881" s="29" t="s">
        <v>69</v>
      </c>
      <c r="C881" s="26">
        <v>38</v>
      </c>
      <c r="D881" s="31">
        <v>1744</v>
      </c>
      <c r="E881" s="31">
        <f>ROUND(C881*D881,0)</f>
        <v>66272</v>
      </c>
      <c r="F881" s="46"/>
      <c r="G881" s="46"/>
      <c r="H881" s="46"/>
      <c r="I881" s="46"/>
      <c r="J881" s="46"/>
      <c r="K881" s="46"/>
      <c r="L881" s="46"/>
      <c r="M881" s="46"/>
      <c r="N881" s="31">
        <v>9278</v>
      </c>
      <c r="O881" s="28">
        <f>SUM(F881:N881)</f>
        <v>9278</v>
      </c>
      <c r="P881" s="32">
        <f>E881+O881</f>
        <v>75550</v>
      </c>
      <c r="Q881" s="32">
        <f>3200*C881+N881</f>
        <v>130878</v>
      </c>
      <c r="R881" s="212">
        <f>Q881-P881</f>
        <v>55328</v>
      </c>
      <c r="S881" s="183">
        <f>P881+R881</f>
        <v>130878</v>
      </c>
      <c r="T881" s="32">
        <f>S881*12</f>
        <v>1570536</v>
      </c>
      <c r="U881" s="99"/>
      <c r="V881" s="51"/>
      <c r="W881" s="5"/>
      <c r="X881" s="5"/>
    </row>
    <row r="882" spans="1:24" ht="37.5" customHeight="1">
      <c r="A882" s="37"/>
      <c r="B882" s="44" t="s">
        <v>119</v>
      </c>
      <c r="C882" s="43">
        <f>SUM(C879:C881)</f>
        <v>40</v>
      </c>
      <c r="D882" s="43"/>
      <c r="E882" s="46">
        <f aca="true" t="shared" si="393" ref="E882:P882">SUM(E879:E881)</f>
        <v>71648</v>
      </c>
      <c r="F882" s="46">
        <f t="shared" si="393"/>
        <v>0</v>
      </c>
      <c r="G882" s="46">
        <f t="shared" si="393"/>
        <v>0</v>
      </c>
      <c r="H882" s="46">
        <f t="shared" si="393"/>
        <v>0</v>
      </c>
      <c r="I882" s="46">
        <f t="shared" si="393"/>
        <v>0</v>
      </c>
      <c r="J882" s="46">
        <f t="shared" si="393"/>
        <v>0</v>
      </c>
      <c r="K882" s="46">
        <f t="shared" si="393"/>
        <v>0</v>
      </c>
      <c r="L882" s="46">
        <f t="shared" si="393"/>
        <v>0</v>
      </c>
      <c r="M882" s="46">
        <f t="shared" si="393"/>
        <v>0</v>
      </c>
      <c r="N882" s="46">
        <f t="shared" si="393"/>
        <v>9623</v>
      </c>
      <c r="O882" s="46">
        <f t="shared" si="393"/>
        <v>9623</v>
      </c>
      <c r="P882" s="46">
        <f t="shared" si="393"/>
        <v>81271</v>
      </c>
      <c r="Q882" s="46"/>
      <c r="R882" s="76">
        <f>SUM(R879:R881)</f>
        <v>56352</v>
      </c>
      <c r="S882" s="40">
        <f>P882+R882</f>
        <v>137623</v>
      </c>
      <c r="T882" s="40">
        <f>S882*12</f>
        <v>1651476</v>
      </c>
      <c r="U882" s="101"/>
      <c r="V882" s="51"/>
      <c r="W882" s="5"/>
      <c r="X882" s="5"/>
    </row>
    <row r="883" spans="1:24" ht="57" customHeight="1">
      <c r="A883" s="236" t="s">
        <v>313</v>
      </c>
      <c r="B883" s="237"/>
      <c r="C883" s="237"/>
      <c r="D883" s="237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  <c r="R883" s="237"/>
      <c r="S883" s="238"/>
      <c r="T883" s="213"/>
      <c r="U883" s="115"/>
      <c r="V883" s="51"/>
      <c r="W883" s="5"/>
      <c r="X883" s="5"/>
    </row>
    <row r="884" spans="1:24" ht="33" customHeight="1">
      <c r="A884" s="174">
        <v>16</v>
      </c>
      <c r="B884" s="175" t="s">
        <v>17</v>
      </c>
      <c r="C884" s="174">
        <v>1</v>
      </c>
      <c r="D884" s="149">
        <v>4464</v>
      </c>
      <c r="E884" s="31">
        <f>ROUND(C884*D884,0)</f>
        <v>4464</v>
      </c>
      <c r="F884" s="36"/>
      <c r="G884" s="36"/>
      <c r="H884" s="36"/>
      <c r="I884" s="176">
        <v>1339</v>
      </c>
      <c r="J884" s="36"/>
      <c r="K884" s="36"/>
      <c r="L884" s="36"/>
      <c r="M884" s="36"/>
      <c r="N884" s="28"/>
      <c r="O884" s="28">
        <f>SUM(F884:N884)</f>
        <v>1339</v>
      </c>
      <c r="P884" s="32">
        <f>E884+O884</f>
        <v>5803</v>
      </c>
      <c r="Q884" s="32">
        <f>3200*C884</f>
        <v>3200</v>
      </c>
      <c r="R884" s="212"/>
      <c r="S884" s="183">
        <f aca="true" t="shared" si="394" ref="S884:S912">P884+R884</f>
        <v>5803</v>
      </c>
      <c r="T884" s="32">
        <f aca="true" t="shared" si="395" ref="T884:T912">S884*12</f>
        <v>69636</v>
      </c>
      <c r="U884" s="99"/>
      <c r="V884" s="51"/>
      <c r="W884" s="5"/>
      <c r="X884" s="5"/>
    </row>
    <row r="885" spans="1:24" ht="33" customHeight="1">
      <c r="A885" s="174">
        <v>13</v>
      </c>
      <c r="B885" s="175" t="s">
        <v>17</v>
      </c>
      <c r="C885" s="174">
        <v>2</v>
      </c>
      <c r="D885" s="176">
        <v>3632</v>
      </c>
      <c r="E885" s="31">
        <f aca="true" t="shared" si="396" ref="E885:E911">ROUND(C885*D885,0)</f>
        <v>7264</v>
      </c>
      <c r="F885" s="36"/>
      <c r="G885" s="36"/>
      <c r="H885" s="36"/>
      <c r="I885" s="176">
        <v>726</v>
      </c>
      <c r="J885" s="36"/>
      <c r="K885" s="36"/>
      <c r="L885" s="36"/>
      <c r="M885" s="124">
        <v>545</v>
      </c>
      <c r="N885" s="36"/>
      <c r="O885" s="28">
        <f aca="true" t="shared" si="397" ref="O885:O911">SUM(F885:N885)</f>
        <v>1271</v>
      </c>
      <c r="P885" s="32">
        <f aca="true" t="shared" si="398" ref="P885:P911">E885+O885</f>
        <v>8535</v>
      </c>
      <c r="Q885" s="32">
        <f>3200*C885+N885</f>
        <v>6400</v>
      </c>
      <c r="R885" s="212"/>
      <c r="S885" s="183">
        <f t="shared" si="394"/>
        <v>8535</v>
      </c>
      <c r="T885" s="32">
        <f t="shared" si="395"/>
        <v>102420</v>
      </c>
      <c r="U885" s="99"/>
      <c r="V885" s="51"/>
      <c r="W885" s="5"/>
      <c r="X885" s="5"/>
    </row>
    <row r="886" spans="1:24" ht="33" customHeight="1">
      <c r="A886" s="174"/>
      <c r="B886" s="175" t="s">
        <v>73</v>
      </c>
      <c r="C886" s="174">
        <v>2</v>
      </c>
      <c r="D886" s="149">
        <v>4241</v>
      </c>
      <c r="E886" s="31">
        <f t="shared" si="396"/>
        <v>8482</v>
      </c>
      <c r="F886" s="36"/>
      <c r="G886" s="36"/>
      <c r="H886" s="36"/>
      <c r="I886" s="176">
        <v>1696</v>
      </c>
      <c r="J886" s="36"/>
      <c r="K886" s="36"/>
      <c r="L886" s="36"/>
      <c r="M886" s="36"/>
      <c r="N886" s="36"/>
      <c r="O886" s="28">
        <f t="shared" si="397"/>
        <v>1696</v>
      </c>
      <c r="P886" s="32">
        <f t="shared" si="398"/>
        <v>10178</v>
      </c>
      <c r="Q886" s="32">
        <f aca="true" t="shared" si="399" ref="Q886:Q911">3200*C886</f>
        <v>6400</v>
      </c>
      <c r="R886" s="212"/>
      <c r="S886" s="183">
        <f t="shared" si="394"/>
        <v>10178</v>
      </c>
      <c r="T886" s="32">
        <f t="shared" si="395"/>
        <v>122136</v>
      </c>
      <c r="U886" s="99"/>
      <c r="V886" s="51"/>
      <c r="W886" s="5"/>
      <c r="X886" s="5"/>
    </row>
    <row r="887" spans="1:24" ht="33" customHeight="1">
      <c r="A887" s="174">
        <v>14</v>
      </c>
      <c r="B887" s="175" t="s">
        <v>147</v>
      </c>
      <c r="C887" s="174">
        <v>5</v>
      </c>
      <c r="D887" s="176">
        <v>3872</v>
      </c>
      <c r="E887" s="31">
        <f t="shared" si="396"/>
        <v>19360</v>
      </c>
      <c r="F887" s="36"/>
      <c r="G887" s="36"/>
      <c r="H887" s="36"/>
      <c r="I887" s="176">
        <v>5808</v>
      </c>
      <c r="J887" s="36"/>
      <c r="K887" s="36"/>
      <c r="L887" s="36"/>
      <c r="M887" s="36"/>
      <c r="N887" s="36"/>
      <c r="O887" s="28">
        <f t="shared" si="397"/>
        <v>5808</v>
      </c>
      <c r="P887" s="32">
        <f t="shared" si="398"/>
        <v>25168</v>
      </c>
      <c r="Q887" s="32">
        <f t="shared" si="399"/>
        <v>16000</v>
      </c>
      <c r="R887" s="212"/>
      <c r="S887" s="183">
        <f t="shared" si="394"/>
        <v>25168</v>
      </c>
      <c r="T887" s="32">
        <f t="shared" si="395"/>
        <v>302016</v>
      </c>
      <c r="U887" s="99"/>
      <c r="V887" s="51"/>
      <c r="W887" s="5"/>
      <c r="X887" s="5"/>
    </row>
    <row r="888" spans="1:24" ht="33" customHeight="1">
      <c r="A888" s="174">
        <v>14</v>
      </c>
      <c r="B888" s="175" t="s">
        <v>286</v>
      </c>
      <c r="C888" s="174">
        <v>1</v>
      </c>
      <c r="D888" s="149">
        <v>3872</v>
      </c>
      <c r="E888" s="31">
        <f t="shared" si="396"/>
        <v>3872</v>
      </c>
      <c r="F888" s="36"/>
      <c r="G888" s="36"/>
      <c r="H888" s="36"/>
      <c r="I888" s="176">
        <v>1162</v>
      </c>
      <c r="J888" s="36"/>
      <c r="K888" s="36"/>
      <c r="L888" s="36"/>
      <c r="M888" s="36"/>
      <c r="N888" s="36"/>
      <c r="O888" s="28">
        <f t="shared" si="397"/>
        <v>1162</v>
      </c>
      <c r="P888" s="32">
        <f t="shared" si="398"/>
        <v>5034</v>
      </c>
      <c r="Q888" s="32">
        <f t="shared" si="399"/>
        <v>3200</v>
      </c>
      <c r="R888" s="212"/>
      <c r="S888" s="183">
        <f t="shared" si="394"/>
        <v>5034</v>
      </c>
      <c r="T888" s="32">
        <f t="shared" si="395"/>
        <v>60408</v>
      </c>
      <c r="U888" s="99"/>
      <c r="V888" s="51"/>
      <c r="W888" s="5"/>
      <c r="X888" s="5"/>
    </row>
    <row r="889" spans="1:24" ht="33" customHeight="1">
      <c r="A889" s="174">
        <v>12</v>
      </c>
      <c r="B889" s="175" t="s">
        <v>286</v>
      </c>
      <c r="C889" s="174">
        <v>2</v>
      </c>
      <c r="D889" s="149">
        <v>3392</v>
      </c>
      <c r="E889" s="31">
        <f t="shared" si="396"/>
        <v>6784</v>
      </c>
      <c r="F889" s="36"/>
      <c r="G889" s="36"/>
      <c r="H889" s="36"/>
      <c r="I889" s="176">
        <v>1696</v>
      </c>
      <c r="J889" s="36"/>
      <c r="K889" s="36"/>
      <c r="L889" s="36"/>
      <c r="M889" s="36"/>
      <c r="N889" s="36"/>
      <c r="O889" s="28">
        <f t="shared" si="397"/>
        <v>1696</v>
      </c>
      <c r="P889" s="32">
        <f t="shared" si="398"/>
        <v>8480</v>
      </c>
      <c r="Q889" s="32">
        <f t="shared" si="399"/>
        <v>6400</v>
      </c>
      <c r="R889" s="212"/>
      <c r="S889" s="183">
        <f t="shared" si="394"/>
        <v>8480</v>
      </c>
      <c r="T889" s="32">
        <f t="shared" si="395"/>
        <v>101760</v>
      </c>
      <c r="U889" s="99"/>
      <c r="V889" s="51"/>
      <c r="W889" s="5"/>
      <c r="X889" s="5"/>
    </row>
    <row r="890" spans="1:24" ht="33" customHeight="1">
      <c r="A890" s="174">
        <v>13</v>
      </c>
      <c r="B890" s="175" t="s">
        <v>287</v>
      </c>
      <c r="C890" s="174">
        <v>1</v>
      </c>
      <c r="D890" s="149">
        <v>3632</v>
      </c>
      <c r="E890" s="31">
        <f t="shared" si="396"/>
        <v>3632</v>
      </c>
      <c r="F890" s="36"/>
      <c r="G890" s="36"/>
      <c r="H890" s="36"/>
      <c r="I890" s="176">
        <v>1090</v>
      </c>
      <c r="J890" s="36"/>
      <c r="K890" s="36"/>
      <c r="L890" s="36"/>
      <c r="M890" s="36"/>
      <c r="N890" s="36"/>
      <c r="O890" s="28">
        <f t="shared" si="397"/>
        <v>1090</v>
      </c>
      <c r="P890" s="32">
        <f t="shared" si="398"/>
        <v>4722</v>
      </c>
      <c r="Q890" s="32">
        <f t="shared" si="399"/>
        <v>3200</v>
      </c>
      <c r="R890" s="212"/>
      <c r="S890" s="183">
        <f t="shared" si="394"/>
        <v>4722</v>
      </c>
      <c r="T890" s="32">
        <f t="shared" si="395"/>
        <v>56664</v>
      </c>
      <c r="U890" s="99"/>
      <c r="V890" s="51"/>
      <c r="W890" s="5"/>
      <c r="X890" s="5"/>
    </row>
    <row r="891" spans="1:24" ht="33" customHeight="1">
      <c r="A891" s="174">
        <v>13</v>
      </c>
      <c r="B891" s="29" t="s">
        <v>288</v>
      </c>
      <c r="C891" s="174">
        <v>1</v>
      </c>
      <c r="D891" s="178">
        <v>3632</v>
      </c>
      <c r="E891" s="31">
        <f t="shared" si="396"/>
        <v>3632</v>
      </c>
      <c r="F891" s="36"/>
      <c r="G891" s="36"/>
      <c r="H891" s="36"/>
      <c r="I891" s="176">
        <v>1090</v>
      </c>
      <c r="J891" s="124"/>
      <c r="K891" s="124"/>
      <c r="L891" s="124"/>
      <c r="M891" s="124">
        <v>545</v>
      </c>
      <c r="N891" s="124">
        <v>291</v>
      </c>
      <c r="O891" s="28">
        <f t="shared" si="397"/>
        <v>1926</v>
      </c>
      <c r="P891" s="32">
        <f t="shared" si="398"/>
        <v>5558</v>
      </c>
      <c r="Q891" s="32">
        <f>3200*C891+N891</f>
        <v>3491</v>
      </c>
      <c r="R891" s="212"/>
      <c r="S891" s="183">
        <f t="shared" si="394"/>
        <v>5558</v>
      </c>
      <c r="T891" s="32">
        <f t="shared" si="395"/>
        <v>66696</v>
      </c>
      <c r="U891" s="99"/>
      <c r="V891" s="51"/>
      <c r="W891" s="5"/>
      <c r="X891" s="5"/>
    </row>
    <row r="892" spans="1:24" ht="33" customHeight="1">
      <c r="A892" s="174">
        <v>12</v>
      </c>
      <c r="B892" s="29" t="s">
        <v>289</v>
      </c>
      <c r="C892" s="174">
        <v>13</v>
      </c>
      <c r="D892" s="177">
        <v>3392</v>
      </c>
      <c r="E892" s="31">
        <f t="shared" si="396"/>
        <v>44096</v>
      </c>
      <c r="F892" s="36"/>
      <c r="G892" s="36"/>
      <c r="H892" s="36"/>
      <c r="I892" s="176">
        <v>9838</v>
      </c>
      <c r="J892" s="124"/>
      <c r="K892" s="124"/>
      <c r="L892" s="124"/>
      <c r="M892" s="124">
        <v>2037</v>
      </c>
      <c r="N892" s="124">
        <v>816</v>
      </c>
      <c r="O892" s="28">
        <f t="shared" si="397"/>
        <v>12691</v>
      </c>
      <c r="P892" s="32">
        <f t="shared" si="398"/>
        <v>56787</v>
      </c>
      <c r="Q892" s="32">
        <f>3200*C892+N892</f>
        <v>42416</v>
      </c>
      <c r="R892" s="212"/>
      <c r="S892" s="183">
        <f t="shared" si="394"/>
        <v>56787</v>
      </c>
      <c r="T892" s="32">
        <f t="shared" si="395"/>
        <v>681444</v>
      </c>
      <c r="U892" s="99"/>
      <c r="V892" s="51"/>
      <c r="W892" s="5"/>
      <c r="X892" s="5"/>
    </row>
    <row r="893" spans="1:24" ht="33" customHeight="1">
      <c r="A893" s="174">
        <v>11</v>
      </c>
      <c r="B893" s="29" t="s">
        <v>289</v>
      </c>
      <c r="C893" s="174">
        <v>1</v>
      </c>
      <c r="D893" s="177">
        <v>3152</v>
      </c>
      <c r="E893" s="31">
        <f t="shared" si="396"/>
        <v>3152</v>
      </c>
      <c r="F893" s="36"/>
      <c r="G893" s="36"/>
      <c r="H893" s="36"/>
      <c r="I893" s="176">
        <v>315</v>
      </c>
      <c r="J893" s="124"/>
      <c r="K893" s="124"/>
      <c r="L893" s="124"/>
      <c r="M893" s="124">
        <v>473</v>
      </c>
      <c r="N893" s="124"/>
      <c r="O893" s="28">
        <f t="shared" si="397"/>
        <v>788</v>
      </c>
      <c r="P893" s="32">
        <f t="shared" si="398"/>
        <v>3940</v>
      </c>
      <c r="Q893" s="32">
        <f t="shared" si="399"/>
        <v>3200</v>
      </c>
      <c r="R893" s="212"/>
      <c r="S893" s="183">
        <f t="shared" si="394"/>
        <v>3940</v>
      </c>
      <c r="T893" s="32">
        <f t="shared" si="395"/>
        <v>47280</v>
      </c>
      <c r="U893" s="99"/>
      <c r="V893" s="51"/>
      <c r="W893" s="5"/>
      <c r="X893" s="5"/>
    </row>
    <row r="894" spans="1:24" ht="33" customHeight="1">
      <c r="A894" s="174">
        <v>11</v>
      </c>
      <c r="B894" s="33" t="s">
        <v>290</v>
      </c>
      <c r="C894" s="174">
        <v>7.25</v>
      </c>
      <c r="D894" s="177">
        <v>3152</v>
      </c>
      <c r="E894" s="31">
        <f t="shared" si="396"/>
        <v>22852</v>
      </c>
      <c r="F894" s="36"/>
      <c r="G894" s="36"/>
      <c r="H894" s="36"/>
      <c r="I894" s="176">
        <v>3782</v>
      </c>
      <c r="J894" s="124"/>
      <c r="K894" s="124"/>
      <c r="L894" s="124"/>
      <c r="M894" s="124">
        <v>473</v>
      </c>
      <c r="N894" s="124">
        <v>505</v>
      </c>
      <c r="O894" s="28">
        <f t="shared" si="397"/>
        <v>4760</v>
      </c>
      <c r="P894" s="32">
        <f t="shared" si="398"/>
        <v>27612</v>
      </c>
      <c r="Q894" s="32">
        <f>3200*C894+N894</f>
        <v>23705</v>
      </c>
      <c r="R894" s="212"/>
      <c r="S894" s="183">
        <f t="shared" si="394"/>
        <v>27612</v>
      </c>
      <c r="T894" s="32">
        <f t="shared" si="395"/>
        <v>331344</v>
      </c>
      <c r="U894" s="99"/>
      <c r="V894" s="51"/>
      <c r="W894" s="5"/>
      <c r="X894" s="5"/>
    </row>
    <row r="895" spans="1:24" ht="33" customHeight="1">
      <c r="A895" s="174">
        <v>10</v>
      </c>
      <c r="B895" s="33" t="s">
        <v>291</v>
      </c>
      <c r="C895" s="174">
        <v>3.5</v>
      </c>
      <c r="D895" s="176">
        <v>2912</v>
      </c>
      <c r="E895" s="31">
        <f t="shared" si="396"/>
        <v>10192</v>
      </c>
      <c r="F895" s="36"/>
      <c r="G895" s="36"/>
      <c r="H895" s="36"/>
      <c r="I895" s="176">
        <v>1019</v>
      </c>
      <c r="J895" s="124"/>
      <c r="K895" s="124"/>
      <c r="L895" s="124"/>
      <c r="M895" s="124"/>
      <c r="N895" s="124"/>
      <c r="O895" s="28">
        <f t="shared" si="397"/>
        <v>1019</v>
      </c>
      <c r="P895" s="32">
        <f t="shared" si="398"/>
        <v>11211</v>
      </c>
      <c r="Q895" s="32">
        <f t="shared" si="399"/>
        <v>11200</v>
      </c>
      <c r="R895" s="212"/>
      <c r="S895" s="183">
        <f t="shared" si="394"/>
        <v>11211</v>
      </c>
      <c r="T895" s="32">
        <f t="shared" si="395"/>
        <v>134532</v>
      </c>
      <c r="U895" s="99"/>
      <c r="V895" s="51"/>
      <c r="W895" s="5"/>
      <c r="X895" s="5"/>
    </row>
    <row r="896" spans="1:24" ht="33" customHeight="1">
      <c r="A896" s="174">
        <v>10</v>
      </c>
      <c r="B896" s="33" t="s">
        <v>292</v>
      </c>
      <c r="C896" s="174">
        <v>0.5</v>
      </c>
      <c r="D896" s="176">
        <v>2912</v>
      </c>
      <c r="E896" s="31">
        <f t="shared" si="396"/>
        <v>1456</v>
      </c>
      <c r="F896" s="36"/>
      <c r="G896" s="36"/>
      <c r="H896" s="36"/>
      <c r="I896" s="176">
        <v>437</v>
      </c>
      <c r="J896" s="124"/>
      <c r="K896" s="124"/>
      <c r="L896" s="124"/>
      <c r="M896" s="124"/>
      <c r="N896" s="124"/>
      <c r="O896" s="28">
        <f t="shared" si="397"/>
        <v>437</v>
      </c>
      <c r="P896" s="32">
        <f t="shared" si="398"/>
        <v>1893</v>
      </c>
      <c r="Q896" s="32">
        <f t="shared" si="399"/>
        <v>1600</v>
      </c>
      <c r="R896" s="212"/>
      <c r="S896" s="183">
        <f t="shared" si="394"/>
        <v>1893</v>
      </c>
      <c r="T896" s="32">
        <f t="shared" si="395"/>
        <v>22716</v>
      </c>
      <c r="U896" s="99"/>
      <c r="V896" s="51"/>
      <c r="W896" s="5"/>
      <c r="X896" s="5"/>
    </row>
    <row r="897" spans="1:24" ht="33" customHeight="1">
      <c r="A897" s="174">
        <v>10</v>
      </c>
      <c r="B897" s="175" t="s">
        <v>293</v>
      </c>
      <c r="C897" s="174">
        <v>1.5</v>
      </c>
      <c r="D897" s="176">
        <v>2912</v>
      </c>
      <c r="E897" s="31">
        <f t="shared" si="396"/>
        <v>4368</v>
      </c>
      <c r="F897" s="36"/>
      <c r="G897" s="36"/>
      <c r="H897" s="36"/>
      <c r="I897" s="176">
        <v>874</v>
      </c>
      <c r="J897" s="124"/>
      <c r="K897" s="124"/>
      <c r="L897" s="124"/>
      <c r="M897" s="124"/>
      <c r="N897" s="124"/>
      <c r="O897" s="28">
        <f t="shared" si="397"/>
        <v>874</v>
      </c>
      <c r="P897" s="32">
        <f t="shared" si="398"/>
        <v>5242</v>
      </c>
      <c r="Q897" s="32">
        <f t="shared" si="399"/>
        <v>4800</v>
      </c>
      <c r="R897" s="212"/>
      <c r="S897" s="183">
        <f t="shared" si="394"/>
        <v>5242</v>
      </c>
      <c r="T897" s="32">
        <f t="shared" si="395"/>
        <v>62904</v>
      </c>
      <c r="U897" s="99"/>
      <c r="V897" s="51"/>
      <c r="W897" s="5"/>
      <c r="X897" s="5"/>
    </row>
    <row r="898" spans="1:24" ht="33" customHeight="1">
      <c r="A898" s="174">
        <v>9</v>
      </c>
      <c r="B898" s="175" t="s">
        <v>106</v>
      </c>
      <c r="C898" s="174">
        <v>0.5</v>
      </c>
      <c r="D898" s="176">
        <v>2768</v>
      </c>
      <c r="E898" s="31">
        <f t="shared" si="396"/>
        <v>1384</v>
      </c>
      <c r="F898" s="36"/>
      <c r="G898" s="36"/>
      <c r="H898" s="36"/>
      <c r="I898" s="176">
        <v>415</v>
      </c>
      <c r="J898" s="124"/>
      <c r="K898" s="124"/>
      <c r="L898" s="124"/>
      <c r="M898" s="124"/>
      <c r="N898" s="124"/>
      <c r="O898" s="28">
        <f t="shared" si="397"/>
        <v>415</v>
      </c>
      <c r="P898" s="32">
        <f t="shared" si="398"/>
        <v>1799</v>
      </c>
      <c r="Q898" s="32">
        <f t="shared" si="399"/>
        <v>1600</v>
      </c>
      <c r="R898" s="212"/>
      <c r="S898" s="183">
        <f t="shared" si="394"/>
        <v>1799</v>
      </c>
      <c r="T898" s="32">
        <f t="shared" si="395"/>
        <v>21588</v>
      </c>
      <c r="U898" s="99"/>
      <c r="V898" s="51"/>
      <c r="W898" s="5"/>
      <c r="X898" s="5"/>
    </row>
    <row r="899" spans="1:24" ht="33" customHeight="1">
      <c r="A899" s="174">
        <v>8</v>
      </c>
      <c r="B899" s="175" t="s">
        <v>294</v>
      </c>
      <c r="C899" s="174">
        <v>4</v>
      </c>
      <c r="D899" s="149">
        <v>2624</v>
      </c>
      <c r="E899" s="31">
        <f t="shared" si="396"/>
        <v>10496</v>
      </c>
      <c r="F899" s="36"/>
      <c r="G899" s="36"/>
      <c r="H899" s="36"/>
      <c r="I899" s="176">
        <v>2362</v>
      </c>
      <c r="J899" s="124"/>
      <c r="K899" s="124"/>
      <c r="L899" s="124"/>
      <c r="M899" s="124"/>
      <c r="N899" s="124">
        <v>840</v>
      </c>
      <c r="O899" s="28">
        <f t="shared" si="397"/>
        <v>3202</v>
      </c>
      <c r="P899" s="32">
        <f t="shared" si="398"/>
        <v>13698</v>
      </c>
      <c r="Q899" s="32">
        <f>3200*C899+N899</f>
        <v>13640</v>
      </c>
      <c r="R899" s="212"/>
      <c r="S899" s="183">
        <f t="shared" si="394"/>
        <v>13698</v>
      </c>
      <c r="T899" s="32">
        <f t="shared" si="395"/>
        <v>164376</v>
      </c>
      <c r="U899" s="99"/>
      <c r="V899" s="51"/>
      <c r="W899" s="5"/>
      <c r="X899" s="5"/>
    </row>
    <row r="900" spans="1:24" ht="33" customHeight="1">
      <c r="A900" s="174">
        <v>3</v>
      </c>
      <c r="B900" s="175" t="s">
        <v>295</v>
      </c>
      <c r="C900" s="174">
        <v>12.5</v>
      </c>
      <c r="D900" s="176">
        <v>1888</v>
      </c>
      <c r="E900" s="31">
        <f t="shared" si="396"/>
        <v>23600</v>
      </c>
      <c r="F900" s="36"/>
      <c r="G900" s="36"/>
      <c r="H900" s="36"/>
      <c r="I900" s="176">
        <v>3776</v>
      </c>
      <c r="J900" s="124"/>
      <c r="K900" s="124"/>
      <c r="L900" s="124"/>
      <c r="M900" s="124"/>
      <c r="N900" s="124"/>
      <c r="O900" s="28">
        <f t="shared" si="397"/>
        <v>3776</v>
      </c>
      <c r="P900" s="32">
        <f t="shared" si="398"/>
        <v>27376</v>
      </c>
      <c r="Q900" s="32">
        <f t="shared" si="399"/>
        <v>40000</v>
      </c>
      <c r="R900" s="212">
        <f aca="true" t="shared" si="400" ref="R900:R911">Q900-P900</f>
        <v>12624</v>
      </c>
      <c r="S900" s="183">
        <f t="shared" si="394"/>
        <v>40000</v>
      </c>
      <c r="T900" s="32">
        <f t="shared" si="395"/>
        <v>480000</v>
      </c>
      <c r="U900" s="99"/>
      <c r="V900" s="51"/>
      <c r="W900" s="5"/>
      <c r="X900" s="5"/>
    </row>
    <row r="901" spans="1:24" ht="33" customHeight="1">
      <c r="A901" s="174">
        <v>9</v>
      </c>
      <c r="B901" s="175" t="s">
        <v>11</v>
      </c>
      <c r="C901" s="30">
        <v>0.5</v>
      </c>
      <c r="D901" s="149">
        <v>2768</v>
      </c>
      <c r="E901" s="31">
        <f t="shared" si="396"/>
        <v>1384</v>
      </c>
      <c r="F901" s="36"/>
      <c r="G901" s="36"/>
      <c r="H901" s="36"/>
      <c r="I901" s="36"/>
      <c r="J901" s="36"/>
      <c r="K901" s="36"/>
      <c r="L901" s="36"/>
      <c r="M901" s="36"/>
      <c r="N901" s="36"/>
      <c r="O901" s="28">
        <f t="shared" si="397"/>
        <v>0</v>
      </c>
      <c r="P901" s="32">
        <f t="shared" si="398"/>
        <v>1384</v>
      </c>
      <c r="Q901" s="32">
        <f t="shared" si="399"/>
        <v>1600</v>
      </c>
      <c r="R901" s="212">
        <f t="shared" si="400"/>
        <v>216</v>
      </c>
      <c r="S901" s="183">
        <f t="shared" si="394"/>
        <v>1600</v>
      </c>
      <c r="T901" s="32">
        <f t="shared" si="395"/>
        <v>19200</v>
      </c>
      <c r="U901" s="99"/>
      <c r="V901" s="51"/>
      <c r="W901" s="5"/>
      <c r="X901" s="5"/>
    </row>
    <row r="902" spans="1:24" ht="33" customHeight="1">
      <c r="A902" s="174">
        <v>7</v>
      </c>
      <c r="B902" s="175" t="s">
        <v>14</v>
      </c>
      <c r="C902" s="30">
        <v>1</v>
      </c>
      <c r="D902" s="149">
        <v>2464</v>
      </c>
      <c r="E902" s="31">
        <f t="shared" si="396"/>
        <v>2464</v>
      </c>
      <c r="F902" s="36"/>
      <c r="G902" s="36"/>
      <c r="H902" s="36"/>
      <c r="I902" s="36"/>
      <c r="J902" s="36"/>
      <c r="K902" s="36"/>
      <c r="L902" s="36"/>
      <c r="M902" s="36"/>
      <c r="N902" s="36"/>
      <c r="O902" s="28">
        <f t="shared" si="397"/>
        <v>0</v>
      </c>
      <c r="P902" s="32">
        <f t="shared" si="398"/>
        <v>2464</v>
      </c>
      <c r="Q902" s="32">
        <f t="shared" si="399"/>
        <v>3200</v>
      </c>
      <c r="R902" s="212">
        <f t="shared" si="400"/>
        <v>736</v>
      </c>
      <c r="S902" s="183">
        <f t="shared" si="394"/>
        <v>3200</v>
      </c>
      <c r="T902" s="32">
        <f t="shared" si="395"/>
        <v>38400</v>
      </c>
      <c r="U902" s="99"/>
      <c r="V902" s="51"/>
      <c r="W902" s="5"/>
      <c r="X902" s="5"/>
    </row>
    <row r="903" spans="1:24" ht="33" customHeight="1">
      <c r="A903" s="174">
        <v>6</v>
      </c>
      <c r="B903" s="175" t="s">
        <v>118</v>
      </c>
      <c r="C903" s="174">
        <v>1.5</v>
      </c>
      <c r="D903" s="149">
        <v>2320</v>
      </c>
      <c r="E903" s="31">
        <f t="shared" si="396"/>
        <v>3480</v>
      </c>
      <c r="F903" s="36"/>
      <c r="G903" s="36"/>
      <c r="H903" s="36"/>
      <c r="I903" s="36"/>
      <c r="J903" s="36"/>
      <c r="K903" s="36"/>
      <c r="L903" s="36"/>
      <c r="M903" s="36"/>
      <c r="N903" s="36"/>
      <c r="O903" s="28">
        <f t="shared" si="397"/>
        <v>0</v>
      </c>
      <c r="P903" s="32">
        <f t="shared" si="398"/>
        <v>3480</v>
      </c>
      <c r="Q903" s="32">
        <f t="shared" si="399"/>
        <v>4800</v>
      </c>
      <c r="R903" s="212">
        <f t="shared" si="400"/>
        <v>1320</v>
      </c>
      <c r="S903" s="183">
        <f t="shared" si="394"/>
        <v>4800</v>
      </c>
      <c r="T903" s="32">
        <f t="shared" si="395"/>
        <v>57600</v>
      </c>
      <c r="U903" s="99"/>
      <c r="V903" s="51"/>
      <c r="W903" s="5"/>
      <c r="X903" s="5"/>
    </row>
    <row r="904" spans="1:24" ht="33" customHeight="1">
      <c r="A904" s="26">
        <v>5</v>
      </c>
      <c r="B904" s="29" t="s">
        <v>358</v>
      </c>
      <c r="C904" s="26">
        <v>0.5</v>
      </c>
      <c r="D904" s="149">
        <v>2176</v>
      </c>
      <c r="E904" s="31">
        <f>ROUND(C904*D904,0)</f>
        <v>1088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>
        <f>SUM(F904:N904)</f>
        <v>0</v>
      </c>
      <c r="P904" s="32">
        <f>E904+O904</f>
        <v>1088</v>
      </c>
      <c r="Q904" s="32">
        <f t="shared" si="399"/>
        <v>1600</v>
      </c>
      <c r="R904" s="212">
        <f t="shared" si="400"/>
        <v>512</v>
      </c>
      <c r="S904" s="183">
        <f t="shared" si="394"/>
        <v>1600</v>
      </c>
      <c r="T904" s="32">
        <f t="shared" si="395"/>
        <v>19200</v>
      </c>
      <c r="U904" s="99"/>
      <c r="V904" s="51"/>
      <c r="W904" s="5"/>
      <c r="X904" s="5"/>
    </row>
    <row r="905" spans="1:24" ht="33" customHeight="1">
      <c r="A905" s="174">
        <v>5</v>
      </c>
      <c r="B905" s="175" t="s">
        <v>48</v>
      </c>
      <c r="C905" s="30">
        <v>1</v>
      </c>
      <c r="D905" s="149">
        <v>2176</v>
      </c>
      <c r="E905" s="31">
        <f t="shared" si="396"/>
        <v>2176</v>
      </c>
      <c r="F905" s="36"/>
      <c r="G905" s="36"/>
      <c r="H905" s="36"/>
      <c r="I905" s="36"/>
      <c r="J905" s="36"/>
      <c r="K905" s="36"/>
      <c r="L905" s="36"/>
      <c r="M905" s="36"/>
      <c r="N905" s="36"/>
      <c r="O905" s="28">
        <f t="shared" si="397"/>
        <v>0</v>
      </c>
      <c r="P905" s="32">
        <f t="shared" si="398"/>
        <v>2176</v>
      </c>
      <c r="Q905" s="32">
        <f t="shared" si="399"/>
        <v>3200</v>
      </c>
      <c r="R905" s="212">
        <f t="shared" si="400"/>
        <v>1024</v>
      </c>
      <c r="S905" s="183">
        <f t="shared" si="394"/>
        <v>3200</v>
      </c>
      <c r="T905" s="32">
        <f t="shared" si="395"/>
        <v>38400</v>
      </c>
      <c r="U905" s="99"/>
      <c r="V905" s="51"/>
      <c r="W905" s="5"/>
      <c r="X905" s="5"/>
    </row>
    <row r="906" spans="1:24" ht="33" customHeight="1">
      <c r="A906" s="174">
        <v>5</v>
      </c>
      <c r="B906" s="175" t="s">
        <v>37</v>
      </c>
      <c r="C906" s="174">
        <v>0.5</v>
      </c>
      <c r="D906" s="149">
        <v>2176</v>
      </c>
      <c r="E906" s="31">
        <f t="shared" si="396"/>
        <v>1088</v>
      </c>
      <c r="F906" s="36"/>
      <c r="G906" s="36"/>
      <c r="H906" s="36"/>
      <c r="I906" s="36"/>
      <c r="J906" s="36"/>
      <c r="K906" s="36"/>
      <c r="L906" s="36"/>
      <c r="M906" s="36"/>
      <c r="N906" s="36"/>
      <c r="O906" s="28">
        <f t="shared" si="397"/>
        <v>0</v>
      </c>
      <c r="P906" s="32">
        <f t="shared" si="398"/>
        <v>1088</v>
      </c>
      <c r="Q906" s="32">
        <f t="shared" si="399"/>
        <v>1600</v>
      </c>
      <c r="R906" s="212">
        <f t="shared" si="400"/>
        <v>512</v>
      </c>
      <c r="S906" s="183">
        <f t="shared" si="394"/>
        <v>1600</v>
      </c>
      <c r="T906" s="32">
        <f t="shared" si="395"/>
        <v>19200</v>
      </c>
      <c r="U906" s="99"/>
      <c r="V906" s="51"/>
      <c r="W906" s="5"/>
      <c r="X906" s="5"/>
    </row>
    <row r="907" spans="1:24" ht="33" customHeight="1">
      <c r="A907" s="174">
        <v>5</v>
      </c>
      <c r="B907" s="175" t="s">
        <v>108</v>
      </c>
      <c r="C907" s="174">
        <v>0.5</v>
      </c>
      <c r="D907" s="149">
        <v>2176</v>
      </c>
      <c r="E907" s="31">
        <f t="shared" si="396"/>
        <v>1088</v>
      </c>
      <c r="F907" s="36"/>
      <c r="G907" s="36"/>
      <c r="H907" s="36"/>
      <c r="I907" s="36"/>
      <c r="J907" s="36"/>
      <c r="K907" s="36"/>
      <c r="L907" s="36"/>
      <c r="M907" s="36"/>
      <c r="N907" s="36"/>
      <c r="O907" s="28">
        <f t="shared" si="397"/>
        <v>0</v>
      </c>
      <c r="P907" s="32">
        <f t="shared" si="398"/>
        <v>1088</v>
      </c>
      <c r="Q907" s="32">
        <f t="shared" si="399"/>
        <v>1600</v>
      </c>
      <c r="R907" s="212">
        <f t="shared" si="400"/>
        <v>512</v>
      </c>
      <c r="S907" s="183">
        <f t="shared" si="394"/>
        <v>1600</v>
      </c>
      <c r="T907" s="32">
        <f t="shared" si="395"/>
        <v>19200</v>
      </c>
      <c r="U907" s="99"/>
      <c r="V907" s="51"/>
      <c r="W907" s="5"/>
      <c r="X907" s="5"/>
    </row>
    <row r="908" spans="1:24" ht="69" customHeight="1">
      <c r="A908" s="174">
        <v>5</v>
      </c>
      <c r="B908" s="33" t="s">
        <v>152</v>
      </c>
      <c r="C908" s="174">
        <v>0.5</v>
      </c>
      <c r="D908" s="149">
        <v>2176</v>
      </c>
      <c r="E908" s="31">
        <f t="shared" si="396"/>
        <v>1088</v>
      </c>
      <c r="F908" s="36"/>
      <c r="G908" s="36"/>
      <c r="H908" s="36"/>
      <c r="I908" s="36"/>
      <c r="J908" s="36"/>
      <c r="K908" s="36"/>
      <c r="L908" s="36"/>
      <c r="M908" s="36"/>
      <c r="N908" s="36"/>
      <c r="O908" s="28">
        <f t="shared" si="397"/>
        <v>0</v>
      </c>
      <c r="P908" s="32">
        <f t="shared" si="398"/>
        <v>1088</v>
      </c>
      <c r="Q908" s="32">
        <f t="shared" si="399"/>
        <v>1600</v>
      </c>
      <c r="R908" s="212">
        <f t="shared" si="400"/>
        <v>512</v>
      </c>
      <c r="S908" s="183">
        <f t="shared" si="394"/>
        <v>1600</v>
      </c>
      <c r="T908" s="32">
        <f t="shared" si="395"/>
        <v>19200</v>
      </c>
      <c r="U908" s="99"/>
      <c r="V908" s="51"/>
      <c r="W908" s="5"/>
      <c r="X908" s="5"/>
    </row>
    <row r="909" spans="1:24" ht="49.5" customHeight="1">
      <c r="A909" s="174">
        <v>2</v>
      </c>
      <c r="B909" s="175" t="s">
        <v>243</v>
      </c>
      <c r="C909" s="174">
        <v>9</v>
      </c>
      <c r="D909" s="176">
        <v>1744</v>
      </c>
      <c r="E909" s="31">
        <f t="shared" si="396"/>
        <v>15696</v>
      </c>
      <c r="F909" s="36"/>
      <c r="G909" s="36"/>
      <c r="H909" s="36"/>
      <c r="I909" s="36"/>
      <c r="J909" s="36"/>
      <c r="K909" s="36"/>
      <c r="L909" s="36"/>
      <c r="M909" s="36"/>
      <c r="N909" s="124">
        <v>698</v>
      </c>
      <c r="O909" s="28">
        <f t="shared" si="397"/>
        <v>698</v>
      </c>
      <c r="P909" s="32">
        <f t="shared" si="398"/>
        <v>16394</v>
      </c>
      <c r="Q909" s="32">
        <f>3200*C909+N909</f>
        <v>29498</v>
      </c>
      <c r="R909" s="212">
        <f t="shared" si="400"/>
        <v>13104</v>
      </c>
      <c r="S909" s="183">
        <f t="shared" si="394"/>
        <v>29498</v>
      </c>
      <c r="T909" s="32">
        <f t="shared" si="395"/>
        <v>353976</v>
      </c>
      <c r="U909" s="99"/>
      <c r="V909" s="51"/>
      <c r="W909" s="5"/>
      <c r="X909" s="5"/>
    </row>
    <row r="910" spans="1:24" ht="33" customHeight="1">
      <c r="A910" s="174">
        <v>1</v>
      </c>
      <c r="B910" s="175" t="s">
        <v>53</v>
      </c>
      <c r="C910" s="174">
        <v>1</v>
      </c>
      <c r="D910" s="176">
        <v>1600</v>
      </c>
      <c r="E910" s="31">
        <f t="shared" si="396"/>
        <v>1600</v>
      </c>
      <c r="F910" s="36"/>
      <c r="G910" s="36"/>
      <c r="H910" s="36"/>
      <c r="I910" s="36"/>
      <c r="J910" s="36"/>
      <c r="K910" s="36"/>
      <c r="L910" s="36"/>
      <c r="M910" s="36"/>
      <c r="N910" s="36"/>
      <c r="O910" s="28">
        <f t="shared" si="397"/>
        <v>0</v>
      </c>
      <c r="P910" s="32">
        <f t="shared" si="398"/>
        <v>1600</v>
      </c>
      <c r="Q910" s="32">
        <f t="shared" si="399"/>
        <v>3200</v>
      </c>
      <c r="R910" s="212">
        <f t="shared" si="400"/>
        <v>1600</v>
      </c>
      <c r="S910" s="183">
        <f t="shared" si="394"/>
        <v>3200</v>
      </c>
      <c r="T910" s="32">
        <f t="shared" si="395"/>
        <v>38400</v>
      </c>
      <c r="U910" s="99"/>
      <c r="V910" s="51"/>
      <c r="W910" s="5"/>
      <c r="X910" s="5"/>
    </row>
    <row r="911" spans="1:24" ht="33" customHeight="1">
      <c r="A911" s="174">
        <v>1</v>
      </c>
      <c r="B911" s="175" t="s">
        <v>67</v>
      </c>
      <c r="C911" s="174">
        <v>1.25</v>
      </c>
      <c r="D911" s="176">
        <v>1600</v>
      </c>
      <c r="E911" s="31">
        <f t="shared" si="396"/>
        <v>2000</v>
      </c>
      <c r="F911" s="36"/>
      <c r="G911" s="36"/>
      <c r="H911" s="36"/>
      <c r="I911" s="36"/>
      <c r="J911" s="36"/>
      <c r="K911" s="36"/>
      <c r="L911" s="36"/>
      <c r="M911" s="36"/>
      <c r="N911" s="36"/>
      <c r="O911" s="28">
        <f t="shared" si="397"/>
        <v>0</v>
      </c>
      <c r="P911" s="32">
        <f t="shared" si="398"/>
        <v>2000</v>
      </c>
      <c r="Q911" s="32">
        <f t="shared" si="399"/>
        <v>4000</v>
      </c>
      <c r="R911" s="212">
        <f t="shared" si="400"/>
        <v>2000</v>
      </c>
      <c r="S911" s="183">
        <f t="shared" si="394"/>
        <v>4000</v>
      </c>
      <c r="T911" s="32">
        <f t="shared" si="395"/>
        <v>48000</v>
      </c>
      <c r="U911" s="99"/>
      <c r="V911" s="51"/>
      <c r="W911" s="5"/>
      <c r="X911" s="5"/>
    </row>
    <row r="912" spans="1:24" ht="37.5" customHeight="1">
      <c r="A912" s="37"/>
      <c r="B912" s="44" t="s">
        <v>119</v>
      </c>
      <c r="C912" s="43">
        <f>SUM(C884:C911)</f>
        <v>76</v>
      </c>
      <c r="D912" s="43"/>
      <c r="E912" s="46">
        <f aca="true" t="shared" si="401" ref="E912:P912">SUM(E884:E911)</f>
        <v>212238</v>
      </c>
      <c r="F912" s="46">
        <f t="shared" si="401"/>
        <v>0</v>
      </c>
      <c r="G912" s="46">
        <f t="shared" si="401"/>
        <v>0</v>
      </c>
      <c r="H912" s="46">
        <f t="shared" si="401"/>
        <v>0</v>
      </c>
      <c r="I912" s="46">
        <f t="shared" si="401"/>
        <v>37425</v>
      </c>
      <c r="J912" s="46">
        <f t="shared" si="401"/>
        <v>0</v>
      </c>
      <c r="K912" s="46">
        <f t="shared" si="401"/>
        <v>0</v>
      </c>
      <c r="L912" s="46">
        <f t="shared" si="401"/>
        <v>0</v>
      </c>
      <c r="M912" s="46">
        <f t="shared" si="401"/>
        <v>4073</v>
      </c>
      <c r="N912" s="46">
        <f t="shared" si="401"/>
        <v>3150</v>
      </c>
      <c r="O912" s="46">
        <f t="shared" si="401"/>
        <v>44648</v>
      </c>
      <c r="P912" s="46">
        <f t="shared" si="401"/>
        <v>256886</v>
      </c>
      <c r="Q912" s="46"/>
      <c r="R912" s="76">
        <f>SUM(R884:R911)</f>
        <v>34672</v>
      </c>
      <c r="S912" s="40">
        <f t="shared" si="394"/>
        <v>291558</v>
      </c>
      <c r="T912" s="40">
        <f t="shared" si="395"/>
        <v>3498696</v>
      </c>
      <c r="U912" s="101"/>
      <c r="V912" s="51"/>
      <c r="W912" s="5"/>
      <c r="X912" s="5"/>
    </row>
    <row r="913" spans="1:24" ht="45" customHeight="1">
      <c r="A913" s="26"/>
      <c r="B913" s="34" t="s">
        <v>82</v>
      </c>
      <c r="C913" s="189">
        <f aca="true" t="shared" si="402" ref="C913:T913">C486+C503+C517+C527+C537+C545+C562+C567+C573+C577+C581+C587+C592+C597+C604+C611+C618+C624+C628+C632+C645+C648+C657+C664+C667+C674+C679+C688+C684+C698+C701+C704+C708+C712+C716+C720+C724+C727+C735+C747+C752+C767+C771+C790+C796+C810+C817+C833+C838+C841+C851+C862+C869+C876+C882+C912</f>
        <v>1119.75</v>
      </c>
      <c r="D913" s="189">
        <f t="shared" si="402"/>
        <v>0</v>
      </c>
      <c r="E913" s="189">
        <f t="shared" si="402"/>
        <v>2641390</v>
      </c>
      <c r="F913" s="189">
        <f t="shared" si="402"/>
        <v>1965</v>
      </c>
      <c r="G913" s="189">
        <f t="shared" si="402"/>
        <v>2227</v>
      </c>
      <c r="H913" s="189">
        <f t="shared" si="402"/>
        <v>0</v>
      </c>
      <c r="I913" s="189">
        <f t="shared" si="402"/>
        <v>72825</v>
      </c>
      <c r="J913" s="189">
        <f t="shared" si="402"/>
        <v>79701</v>
      </c>
      <c r="K913" s="189">
        <f t="shared" si="402"/>
        <v>0</v>
      </c>
      <c r="L913" s="189">
        <f t="shared" si="402"/>
        <v>0</v>
      </c>
      <c r="M913" s="189">
        <f t="shared" si="402"/>
        <v>10656</v>
      </c>
      <c r="N913" s="189">
        <f t="shared" si="402"/>
        <v>42739</v>
      </c>
      <c r="O913" s="189">
        <f t="shared" si="402"/>
        <v>210113</v>
      </c>
      <c r="P913" s="189">
        <f t="shared" si="402"/>
        <v>2851503</v>
      </c>
      <c r="Q913" s="189">
        <f t="shared" si="402"/>
        <v>16000</v>
      </c>
      <c r="R913" s="189">
        <f t="shared" si="402"/>
        <v>918653</v>
      </c>
      <c r="S913" s="189">
        <f t="shared" si="402"/>
        <v>3770156</v>
      </c>
      <c r="T913" s="189">
        <f t="shared" si="402"/>
        <v>45241872</v>
      </c>
      <c r="U913" s="209"/>
      <c r="V913" s="51"/>
      <c r="W913" s="5"/>
      <c r="X913" s="5"/>
    </row>
    <row r="914" spans="1:24" ht="45" customHeight="1">
      <c r="A914" s="26"/>
      <c r="B914" s="34" t="s">
        <v>83</v>
      </c>
      <c r="C914" s="139">
        <f>C473+C913</f>
        <v>2306.85</v>
      </c>
      <c r="D914" s="36"/>
      <c r="E914" s="66">
        <f aca="true" t="shared" si="403" ref="E914:P914">E473+E913</f>
        <v>8523315</v>
      </c>
      <c r="F914" s="66">
        <f t="shared" si="403"/>
        <v>16400</v>
      </c>
      <c r="G914" s="66">
        <f t="shared" si="403"/>
        <v>2925</v>
      </c>
      <c r="H914" s="66">
        <f t="shared" si="403"/>
        <v>35578</v>
      </c>
      <c r="I914" s="66">
        <f t="shared" si="403"/>
        <v>1027450</v>
      </c>
      <c r="J914" s="66">
        <f t="shared" si="403"/>
        <v>79701</v>
      </c>
      <c r="K914" s="66">
        <f t="shared" si="403"/>
        <v>25621</v>
      </c>
      <c r="L914" s="66">
        <f t="shared" si="403"/>
        <v>634951</v>
      </c>
      <c r="M914" s="66">
        <f t="shared" si="403"/>
        <v>778472</v>
      </c>
      <c r="N914" s="66">
        <f t="shared" si="403"/>
        <v>416466</v>
      </c>
      <c r="O914" s="66">
        <f t="shared" si="403"/>
        <v>3017564</v>
      </c>
      <c r="P914" s="66">
        <f t="shared" si="403"/>
        <v>11540879</v>
      </c>
      <c r="Q914" s="66"/>
      <c r="R914" s="66">
        <f>R473+R913</f>
        <v>918941</v>
      </c>
      <c r="S914" s="76">
        <f>S473+S913</f>
        <v>12459820</v>
      </c>
      <c r="T914" s="76">
        <f>T473+T913</f>
        <v>149517840</v>
      </c>
      <c r="U914" s="202">
        <f>S914*12</f>
        <v>149517840</v>
      </c>
      <c r="V914" s="51"/>
      <c r="W914" s="5"/>
      <c r="X914" s="5"/>
    </row>
    <row r="915" spans="1:21" ht="31.5" customHeight="1" hidden="1">
      <c r="A915" s="26"/>
      <c r="B915" s="34" t="s">
        <v>154</v>
      </c>
      <c r="C915" s="63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148"/>
      <c r="S915" s="40"/>
      <c r="T915" s="40"/>
      <c r="U915" s="202">
        <f aca="true" t="shared" si="404" ref="U915:U923">S915*12</f>
        <v>0</v>
      </c>
    </row>
    <row r="916" spans="1:21" ht="34.5" customHeight="1">
      <c r="A916" s="26"/>
      <c r="B916" s="34" t="s">
        <v>232</v>
      </c>
      <c r="C916" s="63"/>
      <c r="D916" s="63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64"/>
      <c r="P916" s="148"/>
      <c r="Q916" s="148"/>
      <c r="R916" s="148"/>
      <c r="S916" s="184">
        <v>255180</v>
      </c>
      <c r="T916" s="184">
        <f>S916*10</f>
        <v>2551800</v>
      </c>
      <c r="U916" s="202">
        <f>S916*10</f>
        <v>2551800</v>
      </c>
    </row>
    <row r="917" spans="1:21" ht="46.5" customHeight="1">
      <c r="A917" s="26"/>
      <c r="B917" s="34" t="s">
        <v>270</v>
      </c>
      <c r="C917" s="63"/>
      <c r="D917" s="63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64"/>
      <c r="P917" s="148"/>
      <c r="Q917" s="148"/>
      <c r="R917" s="148"/>
      <c r="S917" s="184">
        <v>1650000</v>
      </c>
      <c r="T917" s="184">
        <f>S917*12</f>
        <v>19800000</v>
      </c>
      <c r="U917" s="202">
        <f t="shared" si="404"/>
        <v>19800000</v>
      </c>
    </row>
    <row r="918" spans="1:21" ht="34.5" customHeight="1">
      <c r="A918" s="26"/>
      <c r="B918" s="49" t="s">
        <v>324</v>
      </c>
      <c r="C918" s="191"/>
      <c r="D918" s="134"/>
      <c r="E918" s="192"/>
      <c r="F918" s="192"/>
      <c r="G918" s="192"/>
      <c r="H918" s="192"/>
      <c r="I918" s="192"/>
      <c r="J918" s="192"/>
      <c r="K918" s="192"/>
      <c r="L918" s="192"/>
      <c r="M918" s="192"/>
      <c r="N918" s="192"/>
      <c r="O918" s="50"/>
      <c r="P918" s="193"/>
      <c r="Q918" s="193"/>
      <c r="R918" s="193"/>
      <c r="S918" s="184"/>
      <c r="T918" s="184">
        <v>3413890</v>
      </c>
      <c r="U918" s="202">
        <v>3386648</v>
      </c>
    </row>
    <row r="919" spans="1:21" s="67" customFormat="1" ht="72" customHeight="1">
      <c r="A919" s="26"/>
      <c r="B919" s="44" t="s">
        <v>308</v>
      </c>
      <c r="C919" s="27"/>
      <c r="D919" s="28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46"/>
      <c r="P919" s="80"/>
      <c r="Q919" s="80"/>
      <c r="R919" s="80"/>
      <c r="S919" s="184"/>
      <c r="T919" s="184">
        <v>216470</v>
      </c>
      <c r="U919" s="202">
        <v>217900</v>
      </c>
    </row>
    <row r="920" spans="1:21" s="67" customFormat="1" ht="78" customHeight="1" hidden="1">
      <c r="A920" s="26"/>
      <c r="B920" s="44" t="s">
        <v>356</v>
      </c>
      <c r="C920" s="27"/>
      <c r="D920" s="28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46"/>
      <c r="P920" s="80"/>
      <c r="Q920" s="80"/>
      <c r="R920" s="80"/>
      <c r="S920" s="184"/>
      <c r="T920" s="184"/>
      <c r="U920" s="202">
        <f t="shared" si="404"/>
        <v>0</v>
      </c>
    </row>
    <row r="921" spans="1:21" s="67" customFormat="1" ht="57.75" customHeight="1" hidden="1">
      <c r="A921" s="26"/>
      <c r="B921" s="44" t="s">
        <v>355</v>
      </c>
      <c r="C921" s="27"/>
      <c r="D921" s="28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46"/>
      <c r="P921" s="80"/>
      <c r="Q921" s="80"/>
      <c r="R921" s="80"/>
      <c r="S921" s="76"/>
      <c r="T921" s="76"/>
      <c r="U921" s="202">
        <f t="shared" si="404"/>
        <v>0</v>
      </c>
    </row>
    <row r="922" spans="1:21" s="67" customFormat="1" ht="45.75" customHeight="1" hidden="1">
      <c r="A922" s="26"/>
      <c r="B922" s="44" t="s">
        <v>353</v>
      </c>
      <c r="C922" s="27"/>
      <c r="D922" s="28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46"/>
      <c r="P922" s="80"/>
      <c r="Q922" s="80"/>
      <c r="R922" s="80"/>
      <c r="S922" s="80"/>
      <c r="T922" s="80"/>
      <c r="U922" s="202">
        <f t="shared" si="404"/>
        <v>0</v>
      </c>
    </row>
    <row r="923" spans="1:21" s="67" customFormat="1" ht="63.75" customHeight="1" hidden="1">
      <c r="A923" s="72"/>
      <c r="B923" s="119" t="s">
        <v>323</v>
      </c>
      <c r="C923" s="190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212"/>
      <c r="S923" s="184"/>
      <c r="T923" s="184"/>
      <c r="U923" s="202">
        <f t="shared" si="404"/>
        <v>0</v>
      </c>
    </row>
    <row r="924" spans="1:21" s="67" customFormat="1" ht="46.5" customHeight="1">
      <c r="A924" s="26"/>
      <c r="B924" s="44" t="s">
        <v>233</v>
      </c>
      <c r="C924" s="140">
        <f>C914+0</f>
        <v>2306.85</v>
      </c>
      <c r="D924" s="140"/>
      <c r="E924" s="76">
        <f aca="true" t="shared" si="405" ref="E924:O924">E914+0</f>
        <v>8523315</v>
      </c>
      <c r="F924" s="76">
        <f t="shared" si="405"/>
        <v>16400</v>
      </c>
      <c r="G924" s="76">
        <f t="shared" si="405"/>
        <v>2925</v>
      </c>
      <c r="H924" s="76">
        <f t="shared" si="405"/>
        <v>35578</v>
      </c>
      <c r="I924" s="76">
        <f t="shared" si="405"/>
        <v>1027450</v>
      </c>
      <c r="J924" s="76">
        <f t="shared" si="405"/>
        <v>79701</v>
      </c>
      <c r="K924" s="76">
        <f t="shared" si="405"/>
        <v>25621</v>
      </c>
      <c r="L924" s="76">
        <f t="shared" si="405"/>
        <v>634951</v>
      </c>
      <c r="M924" s="76">
        <f t="shared" si="405"/>
        <v>778472</v>
      </c>
      <c r="N924" s="76">
        <f t="shared" si="405"/>
        <v>416466</v>
      </c>
      <c r="O924" s="76">
        <f t="shared" si="405"/>
        <v>3017564</v>
      </c>
      <c r="P924" s="194">
        <f>P914+P915+P916+P917+P918+P919+P920+P922+P921+P923</f>
        <v>11540879</v>
      </c>
      <c r="Q924" s="194"/>
      <c r="R924" s="76"/>
      <c r="S924" s="76">
        <f>SUM(S914:S923)</f>
        <v>14365000</v>
      </c>
      <c r="T924" s="76">
        <f>T914+T916+T917+T918+T919+T920+T921+T922</f>
        <v>175500000</v>
      </c>
      <c r="U924" s="202">
        <f>U914+U916+U917+U918+U919+U920+U921+U922</f>
        <v>175474188</v>
      </c>
    </row>
    <row r="925" spans="1:20" s="67" customFormat="1" ht="36" customHeight="1">
      <c r="A925" s="26"/>
      <c r="B925" s="44" t="s">
        <v>249</v>
      </c>
      <c r="C925" s="140">
        <f>C438+C924</f>
        <v>4895.15</v>
      </c>
      <c r="D925" s="46"/>
      <c r="E925" s="46"/>
      <c r="F925" s="46"/>
      <c r="G925" s="46"/>
      <c r="H925" s="46"/>
      <c r="I925" s="46"/>
      <c r="J925" s="46"/>
      <c r="K925" s="46"/>
      <c r="L925" s="28"/>
      <c r="M925" s="46"/>
      <c r="N925" s="46"/>
      <c r="O925" s="46"/>
      <c r="P925" s="76">
        <f>P438+P924</f>
        <v>22283639</v>
      </c>
      <c r="Q925" s="76"/>
      <c r="R925" s="76"/>
      <c r="S925" s="76">
        <f>S438+S924</f>
        <v>26672300</v>
      </c>
      <c r="T925" s="76">
        <f>T438+T924</f>
        <v>327880600</v>
      </c>
    </row>
    <row r="926" spans="1:21" ht="27.75">
      <c r="A926" s="2"/>
      <c r="B926" s="152"/>
      <c r="C926" s="152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3"/>
      <c r="O926" s="67"/>
      <c r="P926" s="67"/>
      <c r="Q926" s="67"/>
      <c r="R926" s="223"/>
      <c r="S926" s="2"/>
      <c r="T926" s="2"/>
      <c r="U926" s="2"/>
    </row>
    <row r="927" spans="1:21" ht="24">
      <c r="A927" s="85"/>
      <c r="B927" s="154" t="s">
        <v>7</v>
      </c>
      <c r="C927" s="154" t="s">
        <v>336</v>
      </c>
      <c r="D927" s="154"/>
      <c r="E927" s="154"/>
      <c r="F927" s="154"/>
      <c r="G927" s="154"/>
      <c r="H927" s="154"/>
      <c r="I927" s="154"/>
      <c r="J927" s="154"/>
      <c r="K927" s="154"/>
      <c r="L927" s="274" t="s">
        <v>367</v>
      </c>
      <c r="M927" s="274"/>
      <c r="N927" s="274"/>
      <c r="O927" s="82"/>
      <c r="P927" s="82"/>
      <c r="Q927" s="82"/>
      <c r="R927" s="224"/>
      <c r="S927" s="82"/>
      <c r="T927" s="82"/>
      <c r="U927" s="82"/>
    </row>
    <row r="928" spans="1:21" ht="24">
      <c r="A928" s="85"/>
      <c r="B928" s="156"/>
      <c r="C928" s="157"/>
      <c r="D928" s="158"/>
      <c r="E928" s="158"/>
      <c r="F928" s="158"/>
      <c r="G928" s="158"/>
      <c r="H928" s="158"/>
      <c r="I928" s="158"/>
      <c r="J928" s="158"/>
      <c r="K928" s="158"/>
      <c r="L928" s="158"/>
      <c r="M928" s="158"/>
      <c r="N928" s="155"/>
      <c r="O928" s="82"/>
      <c r="P928" s="82"/>
      <c r="Q928" s="82"/>
      <c r="R928" s="224"/>
      <c r="S928" s="82"/>
      <c r="T928" s="82"/>
      <c r="U928" s="82"/>
    </row>
    <row r="929" spans="1:21" s="81" customFormat="1" ht="24">
      <c r="A929" s="85"/>
      <c r="B929" s="154"/>
      <c r="C929" s="154"/>
      <c r="D929" s="154"/>
      <c r="E929" s="154"/>
      <c r="F929" s="154"/>
      <c r="G929" s="154"/>
      <c r="H929" s="154"/>
      <c r="I929" s="154"/>
      <c r="J929" s="154"/>
      <c r="K929" s="154"/>
      <c r="L929" s="154"/>
      <c r="M929" s="154"/>
      <c r="N929" s="155"/>
      <c r="O929" s="82"/>
      <c r="P929" s="82"/>
      <c r="Q929" s="82"/>
      <c r="R929" s="224"/>
      <c r="S929" s="82"/>
      <c r="T929" s="82"/>
      <c r="U929" s="82"/>
    </row>
    <row r="930" spans="1:21" s="77" customFormat="1" ht="20.25" customHeight="1">
      <c r="A930" s="85"/>
      <c r="B930" s="159"/>
      <c r="C930" s="160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82"/>
      <c r="P930" s="82"/>
      <c r="Q930" s="82"/>
      <c r="R930" s="224"/>
      <c r="S930" s="82"/>
      <c r="T930" s="82"/>
      <c r="U930" s="82"/>
    </row>
    <row r="931" spans="1:21" s="77" customFormat="1" ht="24">
      <c r="A931" s="85"/>
      <c r="B931" s="156"/>
      <c r="C931" s="157"/>
      <c r="D931" s="158"/>
      <c r="E931" s="158"/>
      <c r="F931" s="158"/>
      <c r="G931" s="158"/>
      <c r="H931" s="158"/>
      <c r="I931" s="158"/>
      <c r="J931" s="158"/>
      <c r="K931" s="158"/>
      <c r="L931" s="158"/>
      <c r="M931" s="158"/>
      <c r="N931" s="155"/>
      <c r="O931" s="82"/>
      <c r="P931" s="82"/>
      <c r="Q931" s="82"/>
      <c r="R931" s="224"/>
      <c r="S931" s="82"/>
      <c r="T931" s="82"/>
      <c r="U931" s="82"/>
    </row>
    <row r="932" spans="1:21" s="81" customFormat="1" ht="24">
      <c r="A932" s="85"/>
      <c r="B932" s="154" t="s">
        <v>163</v>
      </c>
      <c r="C932" s="154"/>
      <c r="D932" s="154"/>
      <c r="E932" s="154"/>
      <c r="F932" s="154"/>
      <c r="G932" s="154"/>
      <c r="H932" s="154"/>
      <c r="I932" s="154"/>
      <c r="J932" s="154"/>
      <c r="K932" s="154"/>
      <c r="L932" s="154" t="s">
        <v>164</v>
      </c>
      <c r="M932" s="154"/>
      <c r="N932" s="155"/>
      <c r="O932" s="82"/>
      <c r="P932" s="82"/>
      <c r="Q932" s="82"/>
      <c r="R932" s="224"/>
      <c r="S932" s="82"/>
      <c r="T932" s="82"/>
      <c r="U932" s="82"/>
    </row>
    <row r="933" spans="1:21" ht="20.25" customHeight="1">
      <c r="A933" s="273"/>
      <c r="B933" s="273"/>
      <c r="C933" s="273"/>
      <c r="D933" s="273"/>
      <c r="E933" s="273"/>
      <c r="F933" s="273"/>
      <c r="G933" s="273"/>
      <c r="H933" s="273"/>
      <c r="I933" s="273"/>
      <c r="J933" s="273"/>
      <c r="K933" s="273"/>
      <c r="L933" s="273"/>
      <c r="M933" s="273"/>
      <c r="N933" s="273"/>
      <c r="O933" s="273"/>
      <c r="P933" s="273"/>
      <c r="Q933" s="273"/>
      <c r="R933" s="273"/>
      <c r="S933" s="273"/>
      <c r="T933" s="85"/>
      <c r="U933" s="85"/>
    </row>
    <row r="934" spans="1:21" ht="20.25" customHeight="1">
      <c r="A934" s="2"/>
      <c r="B934" s="164"/>
      <c r="C934" s="165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67"/>
      <c r="P934" s="67"/>
      <c r="Q934" s="67"/>
      <c r="R934" s="223"/>
      <c r="S934" s="67"/>
      <c r="T934" s="67"/>
      <c r="U934" s="67"/>
    </row>
    <row r="935" spans="1:21" ht="20.25">
      <c r="A935" s="2"/>
      <c r="B935" s="164"/>
      <c r="C935" s="165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67"/>
      <c r="P935" s="67"/>
      <c r="Q935" s="67"/>
      <c r="R935" s="223"/>
      <c r="S935" s="67"/>
      <c r="T935" s="67"/>
      <c r="U935" s="67"/>
    </row>
    <row r="936" spans="15:21" ht="20.25">
      <c r="O936" s="4"/>
      <c r="P936" s="4"/>
      <c r="Q936" s="4"/>
      <c r="R936" s="225"/>
      <c r="S936" s="4"/>
      <c r="T936" s="4"/>
      <c r="U936" s="4"/>
    </row>
    <row r="937" spans="15:21" ht="20.25">
      <c r="O937" s="4"/>
      <c r="P937" s="4"/>
      <c r="Q937" s="4"/>
      <c r="R937" s="225"/>
      <c r="S937" s="4"/>
      <c r="T937" s="4"/>
      <c r="U937" s="4"/>
    </row>
    <row r="938" spans="15:21" ht="20.25" customHeight="1">
      <c r="O938" s="4"/>
      <c r="P938" s="4"/>
      <c r="Q938" s="4"/>
      <c r="R938" s="225"/>
      <c r="S938" s="4"/>
      <c r="T938" s="4"/>
      <c r="U938" s="4"/>
    </row>
    <row r="939" spans="15:21" ht="20.25">
      <c r="O939" s="4"/>
      <c r="P939" s="4"/>
      <c r="Q939" s="4"/>
      <c r="R939" s="225"/>
      <c r="S939" s="4"/>
      <c r="T939" s="4"/>
      <c r="U939" s="4"/>
    </row>
    <row r="940" spans="15:21" ht="20.25">
      <c r="O940" s="4"/>
      <c r="P940" s="4"/>
      <c r="Q940" s="4"/>
      <c r="R940" s="225"/>
      <c r="S940" s="4"/>
      <c r="T940" s="4"/>
      <c r="U940" s="4"/>
    </row>
    <row r="941" spans="15:21" ht="20.25">
      <c r="O941" s="4"/>
      <c r="P941" s="4"/>
      <c r="Q941" s="4"/>
      <c r="R941" s="225"/>
      <c r="S941" s="4"/>
      <c r="T941" s="4"/>
      <c r="U941" s="4"/>
    </row>
    <row r="942" spans="15:21" ht="20.25">
      <c r="O942" s="4"/>
      <c r="P942" s="4"/>
      <c r="Q942" s="4"/>
      <c r="R942" s="225"/>
      <c r="S942" s="4"/>
      <c r="T942" s="4"/>
      <c r="U942" s="4"/>
    </row>
    <row r="943" spans="15:21" ht="20.25">
      <c r="O943" s="4"/>
      <c r="P943" s="4"/>
      <c r="Q943" s="4"/>
      <c r="R943" s="225"/>
      <c r="S943" s="4"/>
      <c r="T943" s="4"/>
      <c r="U943" s="4"/>
    </row>
    <row r="944" spans="15:21" ht="20.25">
      <c r="O944" s="4"/>
      <c r="P944" s="4"/>
      <c r="Q944" s="4"/>
      <c r="R944" s="225"/>
      <c r="S944" s="4"/>
      <c r="T944" s="4"/>
      <c r="U944" s="4"/>
    </row>
    <row r="945" spans="15:21" ht="20.25">
      <c r="O945" s="4"/>
      <c r="P945" s="4"/>
      <c r="Q945" s="4"/>
      <c r="R945" s="225"/>
      <c r="S945" s="4"/>
      <c r="T945" s="4"/>
      <c r="U945" s="4"/>
    </row>
    <row r="946" spans="15:21" ht="20.25">
      <c r="O946" s="4"/>
      <c r="P946" s="4"/>
      <c r="Q946" s="4"/>
      <c r="R946" s="225"/>
      <c r="S946" s="4"/>
      <c r="T946" s="4"/>
      <c r="U946" s="4"/>
    </row>
    <row r="947" spans="15:21" ht="20.25">
      <c r="O947" s="4"/>
      <c r="P947" s="4"/>
      <c r="Q947" s="4"/>
      <c r="R947" s="225"/>
      <c r="S947" s="4"/>
      <c r="T947" s="4"/>
      <c r="U947" s="4"/>
    </row>
    <row r="948" spans="15:21" ht="20.25" customHeight="1">
      <c r="O948" s="4"/>
      <c r="P948" s="4"/>
      <c r="Q948" s="4"/>
      <c r="R948" s="225"/>
      <c r="S948" s="4"/>
      <c r="T948" s="4"/>
      <c r="U948" s="4"/>
    </row>
    <row r="949" spans="15:21" ht="20.25">
      <c r="O949" s="4"/>
      <c r="P949" s="4"/>
      <c r="Q949" s="4"/>
      <c r="R949" s="225"/>
      <c r="S949" s="4"/>
      <c r="T949" s="4"/>
      <c r="U949" s="4"/>
    </row>
    <row r="950" spans="15:21" ht="20.25">
      <c r="O950" s="4"/>
      <c r="P950" s="4"/>
      <c r="Q950" s="4"/>
      <c r="R950" s="225"/>
      <c r="S950" s="4"/>
      <c r="T950" s="4"/>
      <c r="U950" s="4"/>
    </row>
    <row r="951" spans="15:21" ht="20.25">
      <c r="O951" s="4"/>
      <c r="P951" s="4"/>
      <c r="Q951" s="4"/>
      <c r="R951" s="225"/>
      <c r="S951" s="4"/>
      <c r="T951" s="4"/>
      <c r="U951" s="4"/>
    </row>
    <row r="952" spans="15:21" ht="20.25">
      <c r="O952" s="4"/>
      <c r="P952" s="4"/>
      <c r="Q952" s="4"/>
      <c r="R952" s="225"/>
      <c r="S952" s="4"/>
      <c r="T952" s="4"/>
      <c r="U952" s="4"/>
    </row>
    <row r="953" spans="15:21" ht="20.25" customHeight="1">
      <c r="O953" s="4"/>
      <c r="P953" s="4"/>
      <c r="Q953" s="4"/>
      <c r="R953" s="225"/>
      <c r="S953" s="4"/>
      <c r="T953" s="4"/>
      <c r="U953" s="4"/>
    </row>
    <row r="954" spans="15:21" ht="20.25">
      <c r="O954" s="4"/>
      <c r="P954" s="4"/>
      <c r="Q954" s="4"/>
      <c r="R954" s="225"/>
      <c r="S954" s="4"/>
      <c r="T954" s="4"/>
      <c r="U954" s="4"/>
    </row>
    <row r="955" spans="15:21" ht="20.25">
      <c r="O955" s="4"/>
      <c r="P955" s="4"/>
      <c r="Q955" s="4"/>
      <c r="R955" s="225"/>
      <c r="S955" s="4"/>
      <c r="T955" s="4"/>
      <c r="U955" s="4"/>
    </row>
    <row r="956" spans="15:21" ht="20.25">
      <c r="O956" s="4"/>
      <c r="P956" s="4"/>
      <c r="Q956" s="4"/>
      <c r="R956" s="225"/>
      <c r="S956" s="4"/>
      <c r="T956" s="4"/>
      <c r="U956" s="4"/>
    </row>
    <row r="957" spans="15:21" ht="20.25">
      <c r="O957" s="4"/>
      <c r="P957" s="4"/>
      <c r="Q957" s="4"/>
      <c r="R957" s="225"/>
      <c r="S957" s="4"/>
      <c r="T957" s="4"/>
      <c r="U957" s="4"/>
    </row>
    <row r="958" spans="15:21" ht="20.25" customHeight="1">
      <c r="O958" s="4"/>
      <c r="P958" s="4"/>
      <c r="Q958" s="4"/>
      <c r="R958" s="225"/>
      <c r="S958" s="4"/>
      <c r="T958" s="4"/>
      <c r="U958" s="4"/>
    </row>
    <row r="959" spans="15:21" ht="20.25">
      <c r="O959" s="4"/>
      <c r="P959" s="4"/>
      <c r="Q959" s="4"/>
      <c r="R959" s="225"/>
      <c r="S959" s="4"/>
      <c r="T959" s="4"/>
      <c r="U959" s="4"/>
    </row>
    <row r="960" spans="15:21" ht="20.25">
      <c r="O960" s="4"/>
      <c r="P960" s="4"/>
      <c r="Q960" s="4"/>
      <c r="R960" s="225"/>
      <c r="S960" s="4"/>
      <c r="T960" s="4"/>
      <c r="U960" s="4"/>
    </row>
    <row r="961" spans="15:21" ht="20.25">
      <c r="O961" s="4"/>
      <c r="P961" s="4"/>
      <c r="Q961" s="4"/>
      <c r="R961" s="225"/>
      <c r="S961" s="4"/>
      <c r="T961" s="4"/>
      <c r="U961" s="4"/>
    </row>
    <row r="962" spans="15:21" ht="20.25">
      <c r="O962" s="4"/>
      <c r="P962" s="4"/>
      <c r="Q962" s="4"/>
      <c r="R962" s="225"/>
      <c r="S962" s="4"/>
      <c r="T962" s="4"/>
      <c r="U962" s="4"/>
    </row>
    <row r="963" spans="15:21" ht="20.25" customHeight="1">
      <c r="O963" s="4"/>
      <c r="P963" s="4"/>
      <c r="Q963" s="4"/>
      <c r="R963" s="225"/>
      <c r="S963" s="4"/>
      <c r="T963" s="4"/>
      <c r="U963" s="4"/>
    </row>
    <row r="964" spans="15:21" ht="20.25">
      <c r="O964" s="4"/>
      <c r="P964" s="4"/>
      <c r="Q964" s="4"/>
      <c r="R964" s="225"/>
      <c r="S964" s="4"/>
      <c r="T964" s="4"/>
      <c r="U964" s="4"/>
    </row>
    <row r="965" spans="15:21" ht="20.25">
      <c r="O965" s="4"/>
      <c r="P965" s="4"/>
      <c r="Q965" s="4"/>
      <c r="R965" s="225"/>
      <c r="S965" s="4"/>
      <c r="T965" s="4"/>
      <c r="U965" s="4"/>
    </row>
    <row r="966" spans="18:21" ht="20.25">
      <c r="R966" s="211"/>
      <c r="S966" s="10"/>
      <c r="T966" s="10"/>
      <c r="U966" s="10"/>
    </row>
    <row r="967" spans="18:21" ht="20.25">
      <c r="R967" s="211"/>
      <c r="S967" s="10"/>
      <c r="T967" s="10"/>
      <c r="U967" s="10"/>
    </row>
    <row r="968" spans="18:21" ht="20.25">
      <c r="R968" s="211"/>
      <c r="S968" s="10"/>
      <c r="T968" s="10"/>
      <c r="U968" s="10"/>
    </row>
    <row r="969" spans="18:21" ht="20.25">
      <c r="R969" s="211"/>
      <c r="S969" s="10"/>
      <c r="T969" s="10"/>
      <c r="U969" s="10"/>
    </row>
    <row r="970" spans="18:21" ht="20.25">
      <c r="R970" s="211"/>
      <c r="S970" s="10"/>
      <c r="T970" s="10"/>
      <c r="U970" s="10"/>
    </row>
    <row r="971" spans="18:21" ht="20.25">
      <c r="R971" s="211"/>
      <c r="S971" s="10"/>
      <c r="T971" s="10"/>
      <c r="U971" s="10"/>
    </row>
    <row r="972" spans="18:21" ht="20.25">
      <c r="R972" s="211"/>
      <c r="S972" s="10"/>
      <c r="T972" s="10"/>
      <c r="U972" s="10"/>
    </row>
    <row r="973" spans="18:21" ht="20.25">
      <c r="R973" s="211"/>
      <c r="S973" s="10"/>
      <c r="T973" s="10"/>
      <c r="U973" s="10"/>
    </row>
    <row r="974" spans="18:21" ht="20.25">
      <c r="R974" s="211"/>
      <c r="S974" s="10"/>
      <c r="T974" s="10"/>
      <c r="U974" s="10"/>
    </row>
    <row r="975" spans="18:21" ht="20.25">
      <c r="R975" s="211"/>
      <c r="S975" s="10"/>
      <c r="T975" s="10"/>
      <c r="U975" s="10"/>
    </row>
    <row r="976" spans="18:21" ht="20.25">
      <c r="R976" s="211"/>
      <c r="S976" s="10"/>
      <c r="T976" s="10"/>
      <c r="U976" s="10"/>
    </row>
    <row r="977" spans="18:21" ht="20.25">
      <c r="R977" s="211"/>
      <c r="S977" s="10"/>
      <c r="T977" s="10"/>
      <c r="U977" s="10"/>
    </row>
    <row r="978" spans="18:21" ht="20.25">
      <c r="R978" s="211"/>
      <c r="S978" s="10"/>
      <c r="T978" s="10"/>
      <c r="U978" s="10"/>
    </row>
    <row r="979" spans="18:21" ht="20.25">
      <c r="R979" s="211"/>
      <c r="S979" s="10"/>
      <c r="T979" s="10"/>
      <c r="U979" s="10"/>
    </row>
    <row r="980" spans="18:21" ht="20.25">
      <c r="R980" s="211"/>
      <c r="S980" s="10"/>
      <c r="T980" s="10"/>
      <c r="U980" s="10"/>
    </row>
    <row r="981" spans="18:21" ht="20.25">
      <c r="R981" s="211"/>
      <c r="S981" s="10"/>
      <c r="T981" s="10"/>
      <c r="U981" s="10"/>
    </row>
    <row r="982" spans="18:21" ht="20.25">
      <c r="R982" s="211"/>
      <c r="S982" s="10"/>
      <c r="T982" s="10"/>
      <c r="U982" s="10"/>
    </row>
    <row r="983" spans="18:21" ht="20.25">
      <c r="R983" s="211"/>
      <c r="S983" s="10"/>
      <c r="T983" s="10"/>
      <c r="U983" s="10"/>
    </row>
    <row r="984" spans="18:21" ht="20.25">
      <c r="R984" s="211"/>
      <c r="S984" s="10"/>
      <c r="T984" s="10"/>
      <c r="U984" s="10"/>
    </row>
    <row r="985" spans="18:21" ht="20.25">
      <c r="R985" s="211"/>
      <c r="S985" s="10"/>
      <c r="T985" s="10"/>
      <c r="U985" s="10"/>
    </row>
    <row r="986" spans="18:21" ht="20.25">
      <c r="R986" s="211"/>
      <c r="S986" s="10"/>
      <c r="T986" s="10"/>
      <c r="U986" s="10"/>
    </row>
    <row r="987" spans="18:21" ht="20.25">
      <c r="R987" s="211"/>
      <c r="S987" s="10"/>
      <c r="T987" s="10"/>
      <c r="U987" s="10"/>
    </row>
    <row r="988" spans="18:21" ht="20.25">
      <c r="R988" s="211"/>
      <c r="S988" s="10"/>
      <c r="T988" s="10"/>
      <c r="U988" s="10"/>
    </row>
    <row r="989" spans="18:21" ht="20.25">
      <c r="R989" s="211"/>
      <c r="S989" s="10"/>
      <c r="T989" s="10"/>
      <c r="U989" s="10"/>
    </row>
    <row r="990" spans="18:21" ht="20.25">
      <c r="R990" s="211"/>
      <c r="S990" s="10"/>
      <c r="T990" s="10"/>
      <c r="U990" s="10"/>
    </row>
    <row r="991" spans="18:21" ht="20.25">
      <c r="R991" s="211"/>
      <c r="S991" s="10"/>
      <c r="T991" s="10"/>
      <c r="U991" s="10"/>
    </row>
    <row r="992" spans="18:21" ht="20.25">
      <c r="R992" s="211"/>
      <c r="S992" s="10"/>
      <c r="T992" s="10"/>
      <c r="U992" s="10"/>
    </row>
    <row r="993" spans="18:21" ht="20.25">
      <c r="R993" s="211"/>
      <c r="S993" s="10"/>
      <c r="T993" s="10"/>
      <c r="U993" s="10"/>
    </row>
    <row r="994" spans="18:21" ht="20.25">
      <c r="R994" s="211"/>
      <c r="S994" s="10"/>
      <c r="T994" s="10"/>
      <c r="U994" s="10"/>
    </row>
    <row r="995" spans="18:21" ht="20.25">
      <c r="R995" s="211"/>
      <c r="S995" s="10"/>
      <c r="T995" s="10"/>
      <c r="U995" s="10"/>
    </row>
    <row r="996" spans="18:21" ht="20.25">
      <c r="R996" s="211"/>
      <c r="S996" s="10"/>
      <c r="T996" s="10"/>
      <c r="U996" s="10"/>
    </row>
  </sheetData>
  <sheetProtection/>
  <mergeCells count="132">
    <mergeCell ref="A883:S883"/>
    <mergeCell ref="A933:S933"/>
    <mergeCell ref="A818:S818"/>
    <mergeCell ref="A834:S834"/>
    <mergeCell ref="A839:S839"/>
    <mergeCell ref="A842:S842"/>
    <mergeCell ref="A852:S852"/>
    <mergeCell ref="A863:S863"/>
    <mergeCell ref="A878:S878"/>
    <mergeCell ref="L927:N927"/>
    <mergeCell ref="A772:S772"/>
    <mergeCell ref="A791:S791"/>
    <mergeCell ref="A797:S797"/>
    <mergeCell ref="A811:S811"/>
    <mergeCell ref="A736:S736"/>
    <mergeCell ref="A748:S748"/>
    <mergeCell ref="A753:S753"/>
    <mergeCell ref="A768:S768"/>
    <mergeCell ref="Y652:AC657"/>
    <mergeCell ref="A658:S658"/>
    <mergeCell ref="A665:S665"/>
    <mergeCell ref="A668:S668"/>
    <mergeCell ref="A619:S619"/>
    <mergeCell ref="A625:S625"/>
    <mergeCell ref="A629:S629"/>
    <mergeCell ref="A633:S633"/>
    <mergeCell ref="A593:S593"/>
    <mergeCell ref="A598:S598"/>
    <mergeCell ref="A605:S605"/>
    <mergeCell ref="A612:S612"/>
    <mergeCell ref="A574:S574"/>
    <mergeCell ref="A578:S578"/>
    <mergeCell ref="A582:S582"/>
    <mergeCell ref="A588:S588"/>
    <mergeCell ref="A538:S538"/>
    <mergeCell ref="A546:S546"/>
    <mergeCell ref="A563:S563"/>
    <mergeCell ref="A568:S568"/>
    <mergeCell ref="A487:S487"/>
    <mergeCell ref="A504:S504"/>
    <mergeCell ref="A518:S518"/>
    <mergeCell ref="A528:S528"/>
    <mergeCell ref="A460:S460"/>
    <mergeCell ref="A470:S470"/>
    <mergeCell ref="A474:S474"/>
    <mergeCell ref="A475:S475"/>
    <mergeCell ref="A365:S365"/>
    <mergeCell ref="A388:S388"/>
    <mergeCell ref="A407:S407"/>
    <mergeCell ref="A439:T448"/>
    <mergeCell ref="A356:S356"/>
    <mergeCell ref="A334:S334"/>
    <mergeCell ref="A300:S300"/>
    <mergeCell ref="A311:S311"/>
    <mergeCell ref="A259:S259"/>
    <mergeCell ref="A263:S263"/>
    <mergeCell ref="A268:S268"/>
    <mergeCell ref="B343:S343"/>
    <mergeCell ref="A275:S275"/>
    <mergeCell ref="A291:S291"/>
    <mergeCell ref="A238:S238"/>
    <mergeCell ref="A244:S244"/>
    <mergeCell ref="A248:S248"/>
    <mergeCell ref="A254:S254"/>
    <mergeCell ref="A203:S203"/>
    <mergeCell ref="A208:S208"/>
    <mergeCell ref="A220:S220"/>
    <mergeCell ref="A227:S227"/>
    <mergeCell ref="A198:S198"/>
    <mergeCell ref="G5:O5"/>
    <mergeCell ref="L6:O6"/>
    <mergeCell ref="G7:O7"/>
    <mergeCell ref="G10:M10"/>
    <mergeCell ref="I8:K9"/>
    <mergeCell ref="Q13:Q14"/>
    <mergeCell ref="A83:S83"/>
    <mergeCell ref="A171:S171"/>
    <mergeCell ref="G1:O1"/>
    <mergeCell ref="G2:K2"/>
    <mergeCell ref="M2:O2"/>
    <mergeCell ref="A1:F1"/>
    <mergeCell ref="A25:S25"/>
    <mergeCell ref="A37:S37"/>
    <mergeCell ref="A154:S154"/>
    <mergeCell ref="A42:S42"/>
    <mergeCell ref="A66:S66"/>
    <mergeCell ref="G3:L3"/>
    <mergeCell ref="M3:N3"/>
    <mergeCell ref="A3:E3"/>
    <mergeCell ref="G4:O4"/>
    <mergeCell ref="O13:O14"/>
    <mergeCell ref="P13:P14"/>
    <mergeCell ref="K13:N13"/>
    <mergeCell ref="D13:D14"/>
    <mergeCell ref="F13:J13"/>
    <mergeCell ref="E13:E14"/>
    <mergeCell ref="A88:S88"/>
    <mergeCell ref="A17:T17"/>
    <mergeCell ref="R13:R14"/>
    <mergeCell ref="S13:S14"/>
    <mergeCell ref="T13:T14"/>
    <mergeCell ref="A16:T16"/>
    <mergeCell ref="B13:B14"/>
    <mergeCell ref="A43:S43"/>
    <mergeCell ref="A649:S649"/>
    <mergeCell ref="A449:T449"/>
    <mergeCell ref="A450:T450"/>
    <mergeCell ref="A110:S110"/>
    <mergeCell ref="A124:S124"/>
    <mergeCell ref="A176:S176"/>
    <mergeCell ref="A181:S181"/>
    <mergeCell ref="A145:S145"/>
    <mergeCell ref="A185:S185"/>
    <mergeCell ref="A191:S191"/>
    <mergeCell ref="A675:S675"/>
    <mergeCell ref="A685:S685"/>
    <mergeCell ref="A689:S689"/>
    <mergeCell ref="A699:S699"/>
    <mergeCell ref="A680:T680"/>
    <mergeCell ref="C13:C14"/>
    <mergeCell ref="A134:S134"/>
    <mergeCell ref="A94:S94"/>
    <mergeCell ref="A102:S102"/>
    <mergeCell ref="A646:S646"/>
    <mergeCell ref="A725:S725"/>
    <mergeCell ref="A728:S728"/>
    <mergeCell ref="A702:S702"/>
    <mergeCell ref="A705:S705"/>
    <mergeCell ref="A709:S709"/>
    <mergeCell ref="A713:S713"/>
    <mergeCell ref="A717:S717"/>
    <mergeCell ref="A721:S721"/>
  </mergeCells>
  <printOptions horizontalCentered="1" verticalCentered="1"/>
  <pageMargins left="0.1968503937007874" right="0.1968503937007874" top="0.984251968503937" bottom="0.7874015748031497" header="0.5118110236220472" footer="0.4330708661417323"/>
  <pageSetup fitToHeight="0" fitToWidth="0" horizontalDpi="600" verticalDpi="600" orientation="landscape" paperSize="9" scale="49" r:id="rId1"/>
  <headerFooter alignWithMargins="0">
    <oddFooter>&amp;C&amp;P</oddFooter>
  </headerFooter>
  <colBreaks count="1" manualBreakCount="1">
    <brk id="20" max="9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Zeros="0" zoomScale="60" zoomScaleNormal="60" zoomScalePageLayoutView="0" workbookViewId="0" topLeftCell="A1">
      <selection activeCell="H29" sqref="H29"/>
    </sheetView>
  </sheetViews>
  <sheetFormatPr defaultColWidth="9.00390625" defaultRowHeight="12.75"/>
  <sheetData/>
  <sheetProtection/>
  <printOptions/>
  <pageMargins left="0.75" right="0.75" top="1" bottom="1" header="0.5" footer="0.5"/>
  <pageSetup fitToHeight="6" fitToWidth="1" horizontalDpi="600" verticalDpi="600" orientation="landscape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zoomScalePageLayoutView="0" workbookViewId="0" topLeftCell="A1">
      <selection activeCell="L27" sqref="L27"/>
    </sheetView>
  </sheetViews>
  <sheetFormatPr defaultColWidth="9.0039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pfd</cp:lastModifiedBy>
  <cp:lastPrinted>2017-03-17T08:29:28Z</cp:lastPrinted>
  <dcterms:created xsi:type="dcterms:W3CDTF">2004-09-29T09:59:36Z</dcterms:created>
  <dcterms:modified xsi:type="dcterms:W3CDTF">2017-04-11T13:36:07Z</dcterms:modified>
  <cp:category/>
  <cp:version/>
  <cp:contentType/>
  <cp:contentStatus/>
</cp:coreProperties>
</file>